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ttps://thelawrenceschool-my.sharepoint.com/personal/ceit_thelawrenceschool_org/Documents/eTender/eTender 08.09.2021 (4 Engineering Projects)/Arresting water seepage on the flat roof of Junior School/"/>
    </mc:Choice>
  </mc:AlternateContent>
  <xr:revisionPtr revIDLastSave="2" documentId="11_3134D8048EB9F845BDBDAF4C23BD75CD08663FDD" xr6:coauthVersionLast="47" xr6:coauthVersionMax="47" xr10:uidLastSave="{7EB491B0-48A8-4F71-B62A-480727DFBE53}"/>
  <bookViews>
    <workbookView xWindow="-120" yWindow="-120" windowWidth="20730" windowHeight="11160" xr2:uid="{00000000-000D-0000-FFFF-FFFF00000000}"/>
  </bookViews>
  <sheets>
    <sheet name="Tender" sheetId="3" r:id="rId1"/>
    <sheet name="Comp - 1" sheetId="4" state="hidden" r:id="rId2"/>
    <sheet name="Comp - 2" sheetId="5" state="hidden" r:id="rId3"/>
  </sheets>
  <definedNames>
    <definedName name="_xlnm.Print_Area" localSheetId="1">'Comp - 1'!$A$1:$G$34</definedName>
    <definedName name="_xlnm.Print_Area" localSheetId="2">'Comp - 2'!$A$1:$G$35</definedName>
    <definedName name="_xlnm.Print_Area" localSheetId="0">Tender!$A$1:$G$28</definedName>
    <definedName name="_xlnm.Print_Titles" localSheetId="1">'Comp - 1'!$5:$5</definedName>
    <definedName name="_xlnm.Print_Titles" localSheetId="2">'Comp - 2'!$6:$6</definedName>
    <definedName name="_xlnm.Print_Titles" localSheetId="0">Tender!$5:$5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3" l="1"/>
  <c r="A8" i="3" s="1"/>
  <c r="A9" i="3" s="1"/>
  <c r="J15" i="5"/>
  <c r="K15" i="5" s="1"/>
  <c r="J14" i="5"/>
  <c r="K14" i="5" s="1"/>
  <c r="J13" i="5"/>
  <c r="K13" i="5" s="1"/>
  <c r="J12" i="5"/>
  <c r="K12" i="5" s="1"/>
  <c r="J11" i="5"/>
  <c r="K11" i="5" s="1"/>
  <c r="J10" i="5"/>
  <c r="J9" i="5"/>
  <c r="K9" i="5" s="1"/>
  <c r="J8" i="5"/>
  <c r="K8" i="5" s="1"/>
  <c r="J7" i="5"/>
  <c r="K7" i="5"/>
  <c r="K10" i="5"/>
  <c r="N15" i="5"/>
  <c r="O15" i="5" s="1"/>
  <c r="N14" i="5"/>
  <c r="O14" i="5" s="1"/>
  <c r="N13" i="5"/>
  <c r="O13" i="5" s="1"/>
  <c r="N12" i="5"/>
  <c r="O12" i="5" s="1"/>
  <c r="N11" i="5"/>
  <c r="O11" i="5" s="1"/>
  <c r="N10" i="5"/>
  <c r="O10" i="5" s="1"/>
  <c r="N9" i="5"/>
  <c r="O9" i="5" s="1"/>
  <c r="N8" i="5"/>
  <c r="O8" i="5" s="1"/>
  <c r="O7" i="5"/>
  <c r="N7" i="5"/>
  <c r="M15" i="5"/>
  <c r="I15" i="5"/>
  <c r="G15" i="5"/>
  <c r="M14" i="5"/>
  <c r="I14" i="5"/>
  <c r="G14" i="5"/>
  <c r="A14" i="5"/>
  <c r="A15" i="5" s="1"/>
  <c r="M13" i="5"/>
  <c r="I13" i="5"/>
  <c r="G13" i="5"/>
  <c r="M12" i="5"/>
  <c r="I12" i="5"/>
  <c r="G12" i="5"/>
  <c r="M11" i="5"/>
  <c r="I11" i="5"/>
  <c r="G11" i="5"/>
  <c r="M10" i="5"/>
  <c r="I10" i="5"/>
  <c r="G10" i="5"/>
  <c r="M9" i="5"/>
  <c r="I9" i="5"/>
  <c r="G9" i="5"/>
  <c r="M8" i="5"/>
  <c r="I8" i="5"/>
  <c r="G8" i="5"/>
  <c r="A8" i="5"/>
  <c r="A9" i="5" s="1"/>
  <c r="A10" i="5" s="1"/>
  <c r="A11" i="5" s="1"/>
  <c r="M7" i="5"/>
  <c r="I7" i="5"/>
  <c r="G7" i="5"/>
  <c r="T14" i="4"/>
  <c r="U14" i="4" s="1"/>
  <c r="T9" i="4"/>
  <c r="U9" i="4" s="1"/>
  <c r="T7" i="4"/>
  <c r="U7" i="4"/>
  <c r="T13" i="4"/>
  <c r="U13" i="4" s="1"/>
  <c r="T12" i="4"/>
  <c r="U12" i="4" s="1"/>
  <c r="T11" i="4"/>
  <c r="U11" i="4"/>
  <c r="T10" i="4"/>
  <c r="U10" i="4" s="1"/>
  <c r="T8" i="4"/>
  <c r="U8" i="4" s="1"/>
  <c r="T6" i="4"/>
  <c r="U6" i="4" s="1"/>
  <c r="R11" i="4"/>
  <c r="S11" i="4" s="1"/>
  <c r="O11" i="4"/>
  <c r="P11" i="4" s="1"/>
  <c r="L11" i="4"/>
  <c r="I11" i="4"/>
  <c r="J11" i="4" s="1"/>
  <c r="G11" i="4"/>
  <c r="R14" i="4"/>
  <c r="O14" i="4"/>
  <c r="L14" i="4"/>
  <c r="I14" i="4"/>
  <c r="G14" i="4"/>
  <c r="R13" i="4"/>
  <c r="O13" i="4"/>
  <c r="L13" i="4"/>
  <c r="I13" i="4"/>
  <c r="G13" i="4"/>
  <c r="R12" i="4"/>
  <c r="O12" i="4"/>
  <c r="L12" i="4"/>
  <c r="I12" i="4"/>
  <c r="G12" i="4"/>
  <c r="R10" i="4"/>
  <c r="O10" i="4"/>
  <c r="L10" i="4"/>
  <c r="I10" i="4"/>
  <c r="G10" i="4"/>
  <c r="R9" i="4"/>
  <c r="O9" i="4"/>
  <c r="P9" i="4" s="1"/>
  <c r="L9" i="4"/>
  <c r="I9" i="4"/>
  <c r="G9" i="4"/>
  <c r="R8" i="4"/>
  <c r="O8" i="4"/>
  <c r="L8" i="4"/>
  <c r="I8" i="4"/>
  <c r="J8" i="4" s="1"/>
  <c r="G8" i="4"/>
  <c r="R7" i="4"/>
  <c r="S7" i="4" s="1"/>
  <c r="O7" i="4"/>
  <c r="L7" i="4"/>
  <c r="I7" i="4"/>
  <c r="G7" i="4"/>
  <c r="G15" i="4" s="1"/>
  <c r="R6" i="4"/>
  <c r="O6" i="4"/>
  <c r="L6" i="4"/>
  <c r="I6" i="4"/>
  <c r="I15" i="4" s="1"/>
  <c r="G6" i="4"/>
  <c r="A7" i="4"/>
  <c r="A8" i="4" s="1"/>
  <c r="A9" i="4" s="1"/>
  <c r="A10" i="4" s="1"/>
  <c r="A13" i="4"/>
  <c r="A14" i="4" s="1"/>
  <c r="J10" i="4" l="1"/>
  <c r="M10" i="4"/>
  <c r="M13" i="4"/>
  <c r="M11" i="4"/>
  <c r="S12" i="4"/>
  <c r="S13" i="4"/>
  <c r="P13" i="4"/>
  <c r="M12" i="4"/>
  <c r="L15" i="4"/>
  <c r="R15" i="4"/>
  <c r="P12" i="4"/>
  <c r="J7" i="4"/>
  <c r="K16" i="5"/>
  <c r="P6" i="4"/>
  <c r="M7" i="4"/>
  <c r="S9" i="4"/>
  <c r="I16" i="5"/>
  <c r="I17" i="5" s="1"/>
  <c r="I18" i="5" s="1"/>
  <c r="J13" i="4"/>
  <c r="S10" i="4"/>
  <c r="G16" i="5"/>
  <c r="P10" i="4"/>
  <c r="J12" i="4"/>
  <c r="M16" i="5"/>
  <c r="M17" i="5" s="1"/>
  <c r="M18" i="5" s="1"/>
  <c r="I16" i="4"/>
  <c r="I17" i="4" s="1"/>
  <c r="G16" i="4"/>
  <c r="G17" i="4"/>
  <c r="P8" i="4"/>
  <c r="M14" i="4"/>
  <c r="P14" i="4"/>
  <c r="J14" i="4"/>
  <c r="S14" i="4"/>
  <c r="J6" i="4"/>
  <c r="S6" i="4"/>
  <c r="U15" i="4"/>
  <c r="K17" i="5"/>
  <c r="K18" i="5" s="1"/>
  <c r="A11" i="3"/>
  <c r="A10" i="3"/>
  <c r="R16" i="4"/>
  <c r="R17" i="4" s="1"/>
  <c r="M8" i="4"/>
  <c r="S8" i="4"/>
  <c r="M9" i="4"/>
  <c r="J9" i="4"/>
  <c r="O16" i="5"/>
  <c r="P7" i="4"/>
  <c r="O15" i="4"/>
  <c r="M6" i="4"/>
  <c r="G17" i="5" l="1"/>
  <c r="G18" i="5" s="1"/>
  <c r="L16" i="4"/>
  <c r="L17" i="4" s="1"/>
  <c r="O17" i="5"/>
  <c r="O18" i="5" s="1"/>
  <c r="A12" i="3"/>
  <c r="A13" i="3"/>
  <c r="A14" i="3" s="1"/>
  <c r="A15" i="3" s="1"/>
  <c r="A16" i="3" s="1"/>
  <c r="O16" i="4"/>
  <c r="O17" i="4" s="1"/>
  <c r="U16" i="4"/>
  <c r="U17" i="4"/>
  <c r="I18" i="4" s="1"/>
  <c r="O18" i="4" l="1"/>
  <c r="A17" i="3"/>
  <c r="A18" i="3" s="1"/>
  <c r="A19" i="3" s="1"/>
  <c r="R18" i="4"/>
  <c r="L18" i="4"/>
</calcChain>
</file>

<file path=xl/sharedStrings.xml><?xml version="1.0" encoding="utf-8"?>
<sst xmlns="http://schemas.openxmlformats.org/spreadsheetml/2006/main" count="186" uniqueCount="87">
  <si>
    <t>THE LAWRENCE SCHOOL , LOVEDALE</t>
  </si>
  <si>
    <t>Description of Items</t>
  </si>
  <si>
    <t>Unit</t>
  </si>
  <si>
    <t>Rate</t>
  </si>
  <si>
    <t>Cum</t>
  </si>
  <si>
    <t>Sqm</t>
  </si>
  <si>
    <t>GST @ 18%</t>
  </si>
  <si>
    <t>GRAND TOTAL</t>
  </si>
  <si>
    <t>Amount</t>
  </si>
  <si>
    <t>Dismantling of Brick work</t>
  </si>
  <si>
    <t>Category</t>
  </si>
  <si>
    <t xml:space="preserve"> S.No</t>
  </si>
  <si>
    <t>Ridges</t>
  </si>
  <si>
    <t>Rmt</t>
  </si>
  <si>
    <t>PCC 1:2:4</t>
  </si>
  <si>
    <t>TOTAL</t>
  </si>
  <si>
    <t>Junior Engineer</t>
  </si>
  <si>
    <t>Structural steel</t>
  </si>
  <si>
    <t>Kgs</t>
  </si>
  <si>
    <t>Enamel painting</t>
  </si>
  <si>
    <t>Wooden  frame resizing</t>
  </si>
  <si>
    <t>Dismantling brick masonry in cement mortar walls for placing 125mm*100mm wooden rafters and clearing away the debris with initial lead of 10 m and lift of 2 m and dispose of the same at specified location all as directed by Engineer In-charge.</t>
  </si>
  <si>
    <t>Name of Work : Providing Galvalume sheet roofing over existing Madras Terrace at Senior School Vindhya Dorm prefect joint</t>
  </si>
  <si>
    <t>Galvalume sheet Single layer</t>
  </si>
  <si>
    <r>
      <t xml:space="preserve">Supplying and fixing of SINGLE LAYER Galvalume roofing sheet of 0.47 mm thick TCT 300 Mpa 150 GSM colour coated sheets with polyester coating of approved colour on the top over the 5 microns primer and 5 microns back up epoxy coating at the bottom including valley gutter &amp; ridges of 450mm overlap on either side, etc., Note: Measurement shall be of superficial area of roof laid, laps will not be measured separately.Sample and colour to be approved by the school authorities.
</t>
    </r>
    <r>
      <rPr>
        <b/>
        <sz val="12"/>
        <color indexed="8"/>
        <rFont val="Calibri"/>
        <family val="2"/>
      </rPr>
      <t>Sheet Make - JSW / BHUSHAN</t>
    </r>
  </si>
  <si>
    <r>
      <t xml:space="preserve">Supply and fixing of 0.5 mm thick galvalume color coated plain sheet on the roof edge (Ridges) etc fixed with SDST Screws
</t>
    </r>
    <r>
      <rPr>
        <b/>
        <sz val="12"/>
        <color indexed="8"/>
        <rFont val="Calibri"/>
        <family val="2"/>
      </rPr>
      <t>Sheet Make - JSW / BHUSHAN</t>
    </r>
  </si>
  <si>
    <r>
      <t xml:space="preserve">Fixing only of plain, solid, straight sal/teak wooden wrought, framed rebated on the solid, rounded or chamfered, put together with glue pinned at joints and also provided the truss, purlins,door &amp; window frames etc.,
</t>
    </r>
    <r>
      <rPr>
        <b/>
        <u/>
        <sz val="12"/>
        <color indexed="8"/>
        <rFont val="Calibri"/>
        <family val="2"/>
      </rPr>
      <t>Note:</t>
    </r>
    <r>
      <rPr>
        <sz val="12"/>
        <color indexed="8"/>
        <rFont val="Calibri"/>
        <family val="2"/>
      </rPr>
      <t xml:space="preserve">
1. Old wooden frames will be supplied by the school.
2. Contractor has to re-size the scantlings to make rebates for fixing.</t>
    </r>
  </si>
  <si>
    <r>
      <t xml:space="preserve">Supply &amp; erection of handrail using SHS Section, edges of the tubes shall be welded with MS Plate etc. Roof trusses (framed), trussed purlins crane gantries, rails and fastenings and heavy bracket framing (Beam, tee, angle channel or flat sections) including distance pieces, cleats etc.
</t>
    </r>
    <r>
      <rPr>
        <b/>
        <sz val="12"/>
        <color indexed="8"/>
        <rFont val="Calibri"/>
        <family val="2"/>
      </rPr>
      <t>Make -  JSW / APOLLO</t>
    </r>
  </si>
  <si>
    <r>
      <t xml:space="preserve">Material and labour for Two coats of synthetic enamel paint over a coat of Primer on wooden surfaces/steel surfaces including preparation of surfaces etc
</t>
    </r>
    <r>
      <rPr>
        <b/>
        <sz val="12"/>
        <color indexed="8"/>
        <rFont val="Calibri"/>
        <family val="2"/>
      </rPr>
      <t>Make - Asian paints</t>
    </r>
  </si>
  <si>
    <t>Rain water gutter</t>
  </si>
  <si>
    <t>110mm PVC Pipe</t>
  </si>
  <si>
    <r>
      <t xml:space="preserve">Material &amp; Labour for Cement concrete type B-0, 1:2:4 (12.5 mm graded aggregate) as in floor finishes, coving, coping, Drains &amp; plinth protection etc including finishing the surfaces even &amp; smooth with using extra cement &amp; pigments of approved quality &amp; required form work etc.,
</t>
    </r>
    <r>
      <rPr>
        <b/>
        <sz val="12"/>
        <color indexed="8"/>
        <rFont val="Calibri"/>
        <family val="2"/>
      </rPr>
      <t>Cement Grade - PPC 53</t>
    </r>
    <r>
      <rPr>
        <sz val="12"/>
        <color indexed="8"/>
        <rFont val="Calibri"/>
        <family val="2"/>
      </rPr>
      <t xml:space="preserve">
</t>
    </r>
    <r>
      <rPr>
        <b/>
        <sz val="12"/>
        <color indexed="8"/>
        <rFont val="Calibri"/>
        <family val="2"/>
      </rPr>
      <t>Cement Make - ACC / ULTRATECH / CORAMANDAL / CHETTINAD / DALMIA / SANKAR</t>
    </r>
  </si>
  <si>
    <r>
      <t xml:space="preserve">Material and labour for fixing of 0.5 mm thick galvalume color coated plain sheet for rain water gutter with necessary MS L angle including painting of MS items Etc.,                                         </t>
    </r>
    <r>
      <rPr>
        <sz val="12"/>
        <color indexed="8"/>
        <rFont val="Calibri"/>
        <family val="2"/>
      </rPr>
      <t xml:space="preserve">Gutter Size: pls refer the drawing in the remarks column (6"+8") x 7" x (8"+1") with support of MS 'L' angle (25*25*5mm) support at every 1 meter interval.
Note: Necessary scaffolding for fixing the gutter ht.10m from ground to be included in the rate   </t>
    </r>
    <r>
      <rPr>
        <b/>
        <sz val="12"/>
        <color indexed="8"/>
        <rFont val="Calibri"/>
        <family val="2"/>
      </rPr>
      <t xml:space="preserve">                                                                </t>
    </r>
    <r>
      <rPr>
        <sz val="12"/>
        <color indexed="8"/>
        <rFont val="Calibri"/>
        <family val="2"/>
      </rPr>
      <t xml:space="preserve">                                                        </t>
    </r>
    <r>
      <rPr>
        <b/>
        <sz val="12"/>
        <color indexed="8"/>
        <rFont val="Calibri"/>
        <family val="2"/>
      </rPr>
      <t>Sheet Make - JSW / BHUSHAN</t>
    </r>
  </si>
  <si>
    <r>
      <t>Supply and fixing of PVC pipes</t>
    </r>
    <r>
      <rPr>
        <b/>
        <sz val="12"/>
        <color indexed="8"/>
        <rFont val="Calibri"/>
        <family val="2"/>
      </rPr>
      <t xml:space="preserve"> (of same colour of the main building external wall)</t>
    </r>
    <r>
      <rPr>
        <sz val="12"/>
        <color indexed="8"/>
        <rFont val="Calibri"/>
        <family val="2"/>
      </rPr>
      <t xml:space="preserve"> single socketed, in any length with rubber ring joints laid in trenches or in floors bore of pipe 110 mm 6Kg per Cm2 pressure including Special like socket, elbow with door, tee and "Y" Junction etc. 
</t>
    </r>
    <r>
      <rPr>
        <b/>
        <sz val="12"/>
        <color indexed="8"/>
        <rFont val="Calibri"/>
        <family val="2"/>
      </rPr>
      <t>Make : Finolex or Supreme</t>
    </r>
  </si>
  <si>
    <t>Qty</t>
  </si>
  <si>
    <t>Estimation</t>
  </si>
  <si>
    <t>COMPARATIVE STATEMENT BEFORE NEGOTIATION DATED 18.05.2021</t>
  </si>
  <si>
    <t>To Be Negotiated</t>
  </si>
  <si>
    <t>M/s. Shri Adithiya Associates, Ooty</t>
  </si>
  <si>
    <t>M/s. JP Construction, Coonoor</t>
  </si>
  <si>
    <t>M/s. Mountain Builders, Coonoor</t>
  </si>
  <si>
    <t>M/s. Intex Space Solutions, Chennai</t>
  </si>
  <si>
    <t>Difference</t>
  </si>
  <si>
    <t>% Quoted Vs To be negotiated</t>
  </si>
  <si>
    <t>Standings</t>
  </si>
  <si>
    <t>Estimated Amount - Rs. 2,91,081/-</t>
  </si>
  <si>
    <t>1st Lowest Bidder - M/s. Shri Adithiya Associates, Ooty - Rs. 3,30,081/-</t>
  </si>
  <si>
    <t>2nd Lowest Bidder - M/s. JP Construction, Coonoor - Rs. 3,53,117/-</t>
  </si>
  <si>
    <t>3rd Lowest Bidder - M/s. Mountain Builders, Coonoor - Rs. 4,69,953/-</t>
  </si>
  <si>
    <t>4th Lowest Bidder - M/s. Intex Space Solutions, Chennai - Rs. 8,48,591/-</t>
  </si>
  <si>
    <t>Purchase Committee Members</t>
  </si>
  <si>
    <t>Purchase Committee Chairman</t>
  </si>
  <si>
    <t>Estate Manager</t>
  </si>
  <si>
    <t>Bursar</t>
  </si>
  <si>
    <t>FINAL RATE</t>
  </si>
  <si>
    <t>Nos</t>
  </si>
  <si>
    <t>Demolition/ dismantling of Concrete in ground floors, RR Masonry, Brick wall, etc., &amp; paving’s not exceeding 15 cm thickness (below or above ground level)</t>
  </si>
  <si>
    <t>Demolition</t>
  </si>
  <si>
    <t>Water proofing</t>
  </si>
  <si>
    <t>Preparation of surface</t>
  </si>
  <si>
    <t>Sft</t>
  </si>
  <si>
    <t>One coat Enamel Paint on steel/wooden surfaces</t>
  </si>
  <si>
    <r>
      <t xml:space="preserve">Material and labour for painting one coat of synthetic enamel paint  in Wooden/metal surfaces  including preparation of old surfaces etc. 
</t>
    </r>
    <r>
      <rPr>
        <b/>
        <sz val="12"/>
        <color indexed="8"/>
        <rFont val="Calibri"/>
        <family val="2"/>
      </rPr>
      <t>Make - Asian paint</t>
    </r>
  </si>
  <si>
    <t>Preparation of surfaces by removing the existing bitumen sheet and brushing with wire brush for removing primer on the concrete surface, etc., sweeping with brooms to remove all loose dirt,  all as specified and directed by Engineer - in - Charge</t>
  </si>
  <si>
    <t xml:space="preserve">PVC Pipe </t>
  </si>
  <si>
    <r>
      <t xml:space="preserve">Supply and Fix for PVC pipes single socketed, in any length with rubber ring joints laid in trenches or in floors bore of pipe 110 mm 6Kg per Cm2 pressure including Special like socket, elbow with door, tee and "Y" Junction etc.  </t>
    </r>
    <r>
      <rPr>
        <b/>
        <sz val="12"/>
        <color indexed="8"/>
        <rFont val="Calibri"/>
        <family val="2"/>
      </rPr>
      <t>Make : Finolex or Supreme</t>
    </r>
  </si>
  <si>
    <t>Labour for rain water gutter</t>
  </si>
  <si>
    <t>Manhole cover</t>
  </si>
  <si>
    <t>Supply and fixing for GI Manhole covers  with frame etc of size 60 x 60 CM  all as directed .</t>
  </si>
  <si>
    <t>Supply &amp; erection  using SHS Section, edges of the tubes shall be welded with MS Plate etc. Roof trusses (framed), trussed purlins crane gantries, rails and fastenings and heavy bracket framing (Beam, tee, angle channel or flat sections) including distance pieces, cleats etc.</t>
  </si>
  <si>
    <r>
      <t xml:space="preserve">Labour only for alinging the existing rain water gutter, to ensure necessary gradient/slope is properly maintained for free flow of rain water. If necessary, additional MS support to be provided as instructed by the Engineer In-charge. 
</t>
    </r>
    <r>
      <rPr>
        <u/>
        <sz val="12"/>
        <color indexed="8"/>
        <rFont val="Calibri"/>
        <family val="2"/>
      </rPr>
      <t>Note</t>
    </r>
    <r>
      <rPr>
        <sz val="12"/>
        <color indexed="8"/>
        <rFont val="Calibri"/>
        <family val="2"/>
      </rPr>
      <t xml:space="preserve"> : 
1. Necessary ladder arrangement is under the scope of the contractor.
2. Necessary additional materials like rain wate gutters, MS flat/ L angle, PVC down take pipe, shall be provided by the school (or) the charges shall be paid separately by the school.</t>
    </r>
  </si>
  <si>
    <t>Removing and refixing of Galvalume sheet Single layer</t>
  </si>
  <si>
    <t>Fiber glass sheet</t>
  </si>
  <si>
    <r>
      <t xml:space="preserve">Material &amp; Labour for Cement concrete type B-0, 1:2:4 (12.5 mm graded aggregate) as in floor finishes, coving, coping, drains &amp; plinth protection, etc., including form work, finishing the surfaces even &amp; smooth with using extra cement &amp; pigments of approved quality.
</t>
    </r>
    <r>
      <rPr>
        <b/>
        <u/>
        <sz val="12"/>
        <color theme="1"/>
        <rFont val="Calibri"/>
        <family val="2"/>
        <scheme val="minor"/>
      </rPr>
      <t xml:space="preserve">Also includes </t>
    </r>
    <r>
      <rPr>
        <sz val="12"/>
        <color theme="1"/>
        <rFont val="Calibri"/>
        <family val="2"/>
        <scheme val="minor"/>
      </rPr>
      <t xml:space="preserve">- Mixing of SBR water proofing chemical @ 150 ml per bag of cement as per manufacture instruction etc.,
</t>
    </r>
    <r>
      <rPr>
        <b/>
        <sz val="12"/>
        <color indexed="8"/>
        <rFont val="Calibri"/>
        <family val="2"/>
      </rPr>
      <t>Cement Grade - PPC 53</t>
    </r>
    <r>
      <rPr>
        <sz val="12"/>
        <color indexed="8"/>
        <rFont val="Calibri"/>
        <family val="2"/>
      </rPr>
      <t xml:space="preserve">
</t>
    </r>
    <r>
      <rPr>
        <b/>
        <sz val="12"/>
        <color indexed="8"/>
        <rFont val="Calibri"/>
        <family val="2"/>
      </rPr>
      <t>Cement Make - ACC / ULTRATECH / CORAMANDAL / CHETTINAD / DALMIA / SANKAR</t>
    </r>
  </si>
  <si>
    <t>PCC 1:2:4 
by adding SBR water proofing chemical</t>
  </si>
  <si>
    <t>Plastering
by adding SBR water proofing chemical</t>
  </si>
  <si>
    <r>
      <t xml:space="preserve">Material and labour for plastering with cement mortar 1:5 to 12 mm thick in brick walls etc and finishing the surfaces even and fair without using extra cement, including curing, finishing, etc.,
</t>
    </r>
    <r>
      <rPr>
        <b/>
        <u/>
        <sz val="12"/>
        <color theme="1"/>
        <rFont val="Calibri"/>
        <family val="2"/>
        <scheme val="minor"/>
      </rPr>
      <t xml:space="preserve">Also includes </t>
    </r>
    <r>
      <rPr>
        <sz val="12"/>
        <color theme="1"/>
        <rFont val="Calibri"/>
        <family val="2"/>
        <scheme val="minor"/>
      </rPr>
      <t xml:space="preserve">- Mixing of SBR water proofing chemical @ 150 ml per bag of cement as per manufacture instruction etc.,
</t>
    </r>
    <r>
      <rPr>
        <b/>
        <sz val="12"/>
        <color indexed="8"/>
        <rFont val="Calibri"/>
        <family val="2"/>
      </rPr>
      <t>Cement Grade - PPC 53 of Make - ACC / ULTRATECH / CORAMANDAL / CHETTINAD / DALMIA /</t>
    </r>
    <r>
      <rPr>
        <sz val="12"/>
        <color indexed="8"/>
        <rFont val="Calibri"/>
        <family val="2"/>
      </rPr>
      <t xml:space="preserve"> </t>
    </r>
    <r>
      <rPr>
        <b/>
        <sz val="12"/>
        <color indexed="8"/>
        <rFont val="Calibri"/>
        <family val="2"/>
      </rPr>
      <t>SANKAR</t>
    </r>
  </si>
  <si>
    <r>
      <t xml:space="preserve">Supplying and fixing of SINGLE LAYER Galvalume roofing sheet of 0.47 mm thick TCT 300 Mpa 150 GSM colour coated sheets with polyester coating of approved colour on the top over the 5 microns primer and 5 microns back up epoxy coating at the bottom including valley gutter &amp; ridges of 450mm overlap on either side, etc., 
</t>
    </r>
    <r>
      <rPr>
        <b/>
        <u/>
        <sz val="12"/>
        <color rgb="FF000000"/>
        <rFont val="Calibri"/>
        <family val="2"/>
        <scheme val="minor"/>
      </rPr>
      <t>Note:</t>
    </r>
    <r>
      <rPr>
        <sz val="12"/>
        <color rgb="FF000000"/>
        <rFont val="Calibri"/>
        <family val="2"/>
        <scheme val="minor"/>
      </rPr>
      <t xml:space="preserve"> 
1. Measurement shall be of superficial area of roof laid, laps will not be measured separately. 2. Sheet pattern, colour needs to be approved by the school authorities.
</t>
    </r>
    <r>
      <rPr>
        <b/>
        <sz val="12"/>
        <color indexed="8"/>
        <rFont val="Calibri"/>
        <family val="2"/>
      </rPr>
      <t>Sheet Make - JSW / BHUSHAN</t>
    </r>
  </si>
  <si>
    <t>Removing and refixing of SINGLE LAYER Galvalume roofing sheet of 0.47 mm thick TCT 300 Mpa 150 GSM colour coated sheets  including valley gutter &amp; ridges of 450mm overlap on either sides fixed with necessary SDST screws, etc. all as directed by engineer in charge</t>
  </si>
  <si>
    <r>
      <t xml:space="preserve">Water proofing treatment over roof top Using modified cementitious water proofing coating
</t>
    </r>
    <r>
      <rPr>
        <u/>
        <sz val="12"/>
        <color rgb="FF000000"/>
        <rFont val="Calibri"/>
        <family val="2"/>
        <scheme val="minor"/>
      </rPr>
      <t xml:space="preserve">The work comprises of the following:
- </t>
    </r>
    <r>
      <rPr>
        <sz val="12"/>
        <color rgb="FF000000"/>
        <rFont val="Calibri"/>
        <family val="2"/>
        <scheme val="minor"/>
      </rPr>
      <t xml:space="preserve">The surface is cleaned from the existing Bitumen Bonding agent.
- A “V” groove to be made on the existing cracks found on the terrace floor &amp; walls using electric cutting machine.
- The grooves are cleaned free from dust and other loose particles and filled with water proof “CRACK SEAL” </t>
    </r>
    <r>
      <rPr>
        <b/>
        <sz val="12"/>
        <color rgb="FF000000"/>
        <rFont val="Calibri"/>
        <family val="2"/>
        <scheme val="minor"/>
      </rPr>
      <t>(of FOSROC make)</t>
    </r>
    <r>
      <rPr>
        <sz val="12"/>
        <color rgb="FF000000"/>
        <rFont val="Calibri"/>
        <family val="2"/>
        <scheme val="minor"/>
      </rPr>
      <t xml:space="preserve"> and leveled evenly to terrace floor level. 
- The entire terrace floor area is then applied with 2 coats of “POLYMER MODIFIED CEMENETITIOUS” water proofing compound.</t>
    </r>
    <r>
      <rPr>
        <b/>
        <sz val="12"/>
        <color rgb="FF000000"/>
        <rFont val="Calibri"/>
        <family val="2"/>
        <scheme val="minor"/>
      </rPr>
      <t xml:space="preserve"> (of BASF make, MASTER EMACO SBR)</t>
    </r>
    <r>
      <rPr>
        <sz val="12"/>
        <color rgb="FF000000"/>
        <rFont val="Calibri"/>
        <family val="2"/>
        <scheme val="minor"/>
      </rPr>
      <t xml:space="preserve">
- Finally 2 coats of elastomeric water proof coat of “COLOUR MEMBRANE” </t>
    </r>
    <r>
      <rPr>
        <b/>
        <sz val="12"/>
        <color rgb="FF000000"/>
        <rFont val="Calibri"/>
        <family val="2"/>
        <scheme val="minor"/>
      </rPr>
      <t>(of CHOSEY make, Futura 5)</t>
    </r>
    <r>
      <rPr>
        <sz val="12"/>
        <color rgb="FF000000"/>
        <rFont val="Calibri"/>
        <family val="2"/>
        <scheme val="minor"/>
      </rPr>
      <t xml:space="preserve"> is evenly brushed at an interval of 4 hours between each.</t>
    </r>
  </si>
  <si>
    <r>
      <t xml:space="preserve">Material and labour for fixing of 0.5 mm thick galvalume color coated plain sheet for rain water gutter with necessary MS L angle including painting of MS items Etc.,
Gutter Size: Please refer the available gutter at site  (12"+1") x 10" x (9"+1") with support of MS 'L' angle (25*25*5mm) support at every 1 meter interval.
</t>
    </r>
    <r>
      <rPr>
        <b/>
        <u/>
        <sz val="12"/>
        <color rgb="FF000000"/>
        <rFont val="Calibri"/>
        <family val="2"/>
        <scheme val="minor"/>
      </rPr>
      <t>Note</t>
    </r>
    <r>
      <rPr>
        <sz val="12"/>
        <color rgb="FF000000"/>
        <rFont val="Calibri"/>
        <family val="2"/>
        <scheme val="minor"/>
      </rPr>
      <t xml:space="preserve">: Necessary scaffolding for fixing the gutter ht.7m from ground is under scope of the contractor.                                                                                                                           </t>
    </r>
    <r>
      <rPr>
        <b/>
        <sz val="12"/>
        <color rgb="FF000000"/>
        <rFont val="Calibri"/>
        <family val="2"/>
        <scheme val="minor"/>
      </rPr>
      <t>Sheet Make - JSW / BHUSHAN</t>
    </r>
  </si>
  <si>
    <t xml:space="preserve"> Rain water gutter</t>
  </si>
  <si>
    <t>Material and Labour for Fibre glass reinforced translucent corrugated sheeting with two corrugation side lap fixed with coach screw or SDST Screw and washer in roof, wall etc..Thickness of sheet 3 mm thickness of approved quality and colour. All as specified and as directed by Engineer - in- Charge</t>
  </si>
  <si>
    <t>TENDER SCHEDULE</t>
  </si>
  <si>
    <t>Signature of the Contractor</t>
  </si>
  <si>
    <t>EOI no. EOI/LS/EM/AWS/619</t>
  </si>
  <si>
    <t>Name of Work : Arresting water seepage on the flat roof of Junior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</si>
</sst>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00"/>
  </numFmts>
  <fonts count="23" x14ac:knownFonts="1">
    <font>
      <sz val="11"/>
      <color theme="1"/>
      <name val="Calibri"/>
      <family val="2"/>
      <scheme val="minor"/>
    </font>
    <font>
      <b/>
      <u/>
      <sz val="12"/>
      <color indexed="8"/>
      <name val="Calibri"/>
      <family val="2"/>
    </font>
    <font>
      <sz val="12"/>
      <color indexed="8"/>
      <name val="Calibri"/>
      <family val="2"/>
    </font>
    <font>
      <b/>
      <sz val="12"/>
      <color indexed="8"/>
      <name val="Calibri"/>
      <family val="2"/>
    </font>
    <font>
      <u/>
      <sz val="12"/>
      <color indexed="8"/>
      <name val="Calibri"/>
      <family val="2"/>
    </font>
    <font>
      <sz val="12"/>
      <color theme="1"/>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16"/>
      <color rgb="FF000000"/>
      <name val="Calibri"/>
      <family val="2"/>
      <scheme val="minor"/>
    </font>
    <font>
      <b/>
      <sz val="16"/>
      <color theme="1"/>
      <name val="Calibri"/>
      <family val="2"/>
      <scheme val="minor"/>
    </font>
    <font>
      <sz val="16"/>
      <color theme="1"/>
      <name val="Calibri"/>
      <family val="2"/>
      <scheme val="minor"/>
    </font>
    <font>
      <b/>
      <sz val="14"/>
      <color rgb="FF000000"/>
      <name val="Calibri"/>
      <family val="2"/>
      <scheme val="minor"/>
    </font>
    <font>
      <sz val="13"/>
      <color theme="1"/>
      <name val="Calibri"/>
      <family val="2"/>
      <scheme val="minor"/>
    </font>
    <font>
      <b/>
      <sz val="18"/>
      <color theme="1"/>
      <name val="Calibri"/>
      <family val="2"/>
      <scheme val="minor"/>
    </font>
    <font>
      <sz val="18"/>
      <color theme="1"/>
      <name val="Calibri"/>
      <family val="2"/>
      <scheme val="minor"/>
    </font>
    <font>
      <b/>
      <u/>
      <sz val="12"/>
      <color theme="1"/>
      <name val="Calibri"/>
      <family val="2"/>
      <scheme val="minor"/>
    </font>
    <font>
      <b/>
      <sz val="16"/>
      <name val="Calibri"/>
      <family val="2"/>
      <scheme val="minor"/>
    </font>
    <font>
      <b/>
      <u/>
      <sz val="12"/>
      <color rgb="FF000000"/>
      <name val="Calibri"/>
      <family val="2"/>
      <scheme val="minor"/>
    </font>
    <font>
      <u/>
      <sz val="12"/>
      <color rgb="FF000000"/>
      <name val="Calibri"/>
      <family val="2"/>
      <scheme val="minor"/>
    </font>
    <font>
      <b/>
      <sz val="12"/>
      <color rgb="FFFF000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60">
    <xf numFmtId="0" fontId="0" fillId="0" borderId="0" xfId="0"/>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vertical="top" wrapText="1"/>
    </xf>
    <xf numFmtId="0" fontId="5"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5" fillId="0" borderId="1" xfId="0" applyFont="1" applyBorder="1" applyAlignment="1">
      <alignment horizontal="left" vertical="center" indent="15"/>
    </xf>
    <xf numFmtId="0" fontId="5" fillId="0" borderId="1" xfId="0" applyFont="1" applyBorder="1"/>
    <xf numFmtId="0" fontId="5" fillId="0" borderId="0" xfId="0" applyFont="1" applyAlignment="1">
      <alignment vertical="top" wrapText="1"/>
    </xf>
    <xf numFmtId="0" fontId="5" fillId="0" borderId="0" xfId="0" applyFont="1" applyAlignment="1">
      <alignment horizontal="center" vertical="top" wrapText="1"/>
    </xf>
    <xf numFmtId="0" fontId="6" fillId="2" borderId="1" xfId="0" applyFont="1" applyFill="1" applyBorder="1" applyAlignment="1">
      <alignment horizontal="center" vertical="center" wrapText="1"/>
    </xf>
    <xf numFmtId="0" fontId="5" fillId="0" borderId="0" xfId="0" applyFont="1"/>
    <xf numFmtId="0" fontId="6" fillId="0" borderId="0" xfId="0" applyFont="1"/>
    <xf numFmtId="0" fontId="7" fillId="0" borderId="1" xfId="0" applyFont="1" applyFill="1" applyBorder="1" applyAlignment="1">
      <alignment horizontal="justify" vertical="center" wrapText="1"/>
    </xf>
    <xf numFmtId="0" fontId="5" fillId="3" borderId="0" xfId="0" applyFont="1" applyFill="1"/>
    <xf numFmtId="0" fontId="5" fillId="0" borderId="1" xfId="0" applyFont="1" applyBorder="1" applyAlignment="1">
      <alignment horizontal="center" vertical="top" wrapText="1"/>
    </xf>
    <xf numFmtId="0" fontId="8" fillId="3" borderId="1" xfId="0" applyFont="1" applyFill="1" applyBorder="1" applyAlignment="1">
      <alignment horizontal="center" vertical="center" wrapText="1"/>
    </xf>
    <xf numFmtId="0" fontId="6" fillId="0" borderId="0" xfId="0" applyFont="1" applyAlignment="1">
      <alignment horizontal="center" vertical="top" wrapText="1"/>
    </xf>
    <xf numFmtId="1" fontId="9" fillId="3" borderId="1" xfId="0" applyNumberFormat="1" applyFont="1" applyFill="1" applyBorder="1" applyAlignment="1">
      <alignment vertical="top" wrapText="1"/>
    </xf>
    <xf numFmtId="0" fontId="10" fillId="3" borderId="1" xfId="0" applyFont="1" applyFill="1" applyBorder="1" applyAlignment="1">
      <alignment vertical="top" wrapText="1"/>
    </xf>
    <xf numFmtId="0" fontId="5" fillId="0" borderId="1" xfId="0" applyFont="1" applyBorder="1" applyAlignment="1">
      <alignment horizontal="justify" vertical="top" wrapText="1"/>
    </xf>
    <xf numFmtId="0" fontId="7" fillId="0" borderId="1" xfId="0" applyFont="1" applyBorder="1" applyAlignment="1">
      <alignment vertical="top" wrapText="1"/>
    </xf>
    <xf numFmtId="0" fontId="5" fillId="0" borderId="1" xfId="0" applyFont="1" applyFill="1" applyBorder="1" applyAlignment="1">
      <alignment horizontal="justify" vertical="top" wrapText="1"/>
    </xf>
    <xf numFmtId="0" fontId="6" fillId="0" borderId="0" xfId="0" applyFont="1" applyAlignment="1">
      <alignment horizontal="center"/>
    </xf>
    <xf numFmtId="0" fontId="11" fillId="3" borderId="1" xfId="0" applyFont="1" applyFill="1" applyBorder="1" applyAlignment="1">
      <alignment horizontal="center" vertical="center" wrapText="1"/>
    </xf>
    <xf numFmtId="0" fontId="12" fillId="3" borderId="1" xfId="0" applyFont="1" applyFill="1" applyBorder="1" applyAlignment="1">
      <alignment horizontal="center" vertical="top" wrapText="1"/>
    </xf>
    <xf numFmtId="0" fontId="11" fillId="3" borderId="1" xfId="0" applyFont="1" applyFill="1" applyBorder="1" applyAlignment="1">
      <alignment horizontal="right" vertical="center" wrapText="1"/>
    </xf>
    <xf numFmtId="0" fontId="13" fillId="3" borderId="1" xfId="0" applyFont="1" applyFill="1" applyBorder="1" applyAlignment="1">
      <alignment vertical="top" wrapText="1"/>
    </xf>
    <xf numFmtId="1" fontId="12" fillId="3" borderId="1" xfId="0" applyNumberFormat="1" applyFont="1" applyFill="1" applyBorder="1" applyAlignment="1">
      <alignment vertical="top" wrapText="1"/>
    </xf>
    <xf numFmtId="1" fontId="13" fillId="3" borderId="1" xfId="0" applyNumberFormat="1" applyFont="1" applyFill="1" applyBorder="1" applyAlignment="1">
      <alignment horizontal="left" vertical="top" wrapText="1"/>
    </xf>
    <xf numFmtId="0" fontId="13" fillId="3" borderId="1" xfId="0" applyFont="1" applyFill="1" applyBorder="1" applyAlignment="1">
      <alignment horizontal="left" vertical="top" wrapText="1"/>
    </xf>
    <xf numFmtId="2"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1" fontId="10" fillId="0" borderId="1" xfId="0" applyNumberFormat="1" applyFont="1" applyBorder="1" applyAlignment="1">
      <alignment horizontal="right" vertical="center" wrapText="1"/>
    </xf>
    <xf numFmtId="1" fontId="10"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0" fillId="0" borderId="1" xfId="0" applyFont="1" applyBorder="1" applyAlignment="1">
      <alignment horizontal="center" vertical="center" wrapText="1"/>
    </xf>
    <xf numFmtId="1" fontId="9" fillId="4" borderId="1" xfId="0" applyNumberFormat="1" applyFont="1" applyFill="1" applyBorder="1" applyAlignment="1">
      <alignment horizontal="center" vertical="center" wrapText="1"/>
    </xf>
    <xf numFmtId="0" fontId="8" fillId="3" borderId="1" xfId="0" applyFont="1" applyFill="1" applyBorder="1" applyAlignment="1">
      <alignment horizontal="center" wrapText="1"/>
    </xf>
    <xf numFmtId="0" fontId="6" fillId="3" borderId="1" xfId="0" applyFont="1" applyFill="1" applyBorder="1" applyAlignment="1">
      <alignment horizontal="center" wrapText="1"/>
    </xf>
    <xf numFmtId="0" fontId="8" fillId="3" borderId="1" xfId="0" applyFont="1" applyFill="1" applyBorder="1" applyAlignment="1">
      <alignment horizontal="right" wrapText="1"/>
    </xf>
    <xf numFmtId="0" fontId="5" fillId="3" borderId="1" xfId="0" applyFont="1" applyFill="1" applyBorder="1" applyAlignment="1">
      <alignment wrapText="1"/>
    </xf>
    <xf numFmtId="1" fontId="9" fillId="3" borderId="1" xfId="0" applyNumberFormat="1" applyFont="1" applyFill="1" applyBorder="1" applyAlignment="1">
      <alignment wrapText="1"/>
    </xf>
    <xf numFmtId="0" fontId="10" fillId="3" borderId="1" xfId="0" applyFont="1" applyFill="1" applyBorder="1" applyAlignment="1">
      <alignment wrapText="1"/>
    </xf>
    <xf numFmtId="10" fontId="12" fillId="3" borderId="1" xfId="0" applyNumberFormat="1" applyFont="1" applyFill="1" applyBorder="1" applyAlignment="1">
      <alignment horizontal="center" wrapText="1"/>
    </xf>
    <xf numFmtId="10" fontId="13" fillId="3" borderId="1" xfId="0" applyNumberFormat="1" applyFont="1" applyFill="1" applyBorder="1" applyAlignment="1">
      <alignment horizontal="center" wrapText="1"/>
    </xf>
    <xf numFmtId="0" fontId="5" fillId="3" borderId="0" xfId="0" applyFont="1" applyFill="1" applyAlignment="1"/>
    <xf numFmtId="0" fontId="5" fillId="0" borderId="0" xfId="0" applyFont="1" applyAlignment="1"/>
    <xf numFmtId="0" fontId="5" fillId="0" borderId="0" xfId="0" applyFont="1" applyAlignment="1">
      <alignment vertical="center"/>
    </xf>
    <xf numFmtId="1" fontId="12"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vertical="center"/>
    </xf>
    <xf numFmtId="0" fontId="9" fillId="0" borderId="1" xfId="0" applyFont="1" applyBorder="1" applyAlignment="1">
      <alignment vertical="center"/>
    </xf>
    <xf numFmtId="0" fontId="14" fillId="0" borderId="1" xfId="0" applyFont="1" applyBorder="1" applyAlignment="1">
      <alignment horizontal="center" wrapText="1"/>
    </xf>
    <xf numFmtId="0" fontId="14" fillId="0" borderId="1" xfId="0" applyFont="1" applyBorder="1" applyAlignment="1">
      <alignment horizontal="left" wrapText="1"/>
    </xf>
    <xf numFmtId="0" fontId="9" fillId="0" borderId="1" xfId="0" applyFont="1" applyBorder="1" applyAlignment="1">
      <alignment horizontal="center" wrapText="1"/>
    </xf>
    <xf numFmtId="0" fontId="9" fillId="0" borderId="1" xfId="0" applyFont="1" applyBorder="1" applyAlignment="1">
      <alignment wrapText="1"/>
    </xf>
    <xf numFmtId="0" fontId="9" fillId="0" borderId="1" xfId="0" applyFont="1" applyBorder="1" applyAlignment="1">
      <alignment horizontal="left"/>
    </xf>
    <xf numFmtId="0" fontId="9" fillId="0" borderId="1" xfId="0" applyFont="1" applyBorder="1" applyAlignment="1"/>
    <xf numFmtId="0" fontId="9" fillId="0" borderId="1" xfId="0" applyFont="1" applyBorder="1" applyAlignment="1">
      <alignment horizontal="left" vertical="center"/>
    </xf>
    <xf numFmtId="0" fontId="5" fillId="0" borderId="1" xfId="0" applyFont="1" applyBorder="1" applyAlignment="1">
      <alignment horizontal="center" vertical="top" wrapText="1"/>
    </xf>
    <xf numFmtId="0" fontId="9" fillId="0" borderId="1" xfId="0" applyFont="1" applyBorder="1" applyAlignment="1">
      <alignment horizontal="center" wrapText="1"/>
    </xf>
    <xf numFmtId="0" fontId="9" fillId="0" borderId="2" xfId="0" applyFont="1" applyBorder="1" applyAlignment="1">
      <alignment horizontal="center" vertical="center" wrapText="1"/>
    </xf>
    <xf numFmtId="0" fontId="9" fillId="0" borderId="2" xfId="0" applyFont="1" applyBorder="1" applyAlignment="1">
      <alignment horizontal="center" wrapText="1"/>
    </xf>
    <xf numFmtId="0" fontId="9" fillId="0" borderId="3" xfId="0" applyFont="1" applyBorder="1" applyAlignment="1">
      <alignment horizontal="center" wrapText="1"/>
    </xf>
    <xf numFmtId="0" fontId="6" fillId="2" borderId="1" xfId="0" applyFont="1" applyFill="1" applyBorder="1" applyAlignment="1">
      <alignment horizontal="center" vertical="center" wrapText="1"/>
    </xf>
    <xf numFmtId="10" fontId="16" fillId="3" borderId="1" xfId="0" applyNumberFormat="1" applyFont="1" applyFill="1" applyBorder="1" applyAlignment="1">
      <alignment horizontal="center" wrapText="1"/>
    </xf>
    <xf numFmtId="1" fontId="16" fillId="3" borderId="1" xfId="0" applyNumberFormat="1" applyFont="1" applyFill="1" applyBorder="1" applyAlignment="1">
      <alignment horizontal="center" vertical="center" wrapText="1"/>
    </xf>
    <xf numFmtId="0" fontId="16" fillId="0" borderId="1" xfId="0" applyFont="1" applyBorder="1" applyAlignment="1">
      <alignment horizont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top" wrapText="1"/>
    </xf>
    <xf numFmtId="1" fontId="17" fillId="0" borderId="1" xfId="0" applyNumberFormat="1" applyFont="1" applyBorder="1" applyAlignment="1">
      <alignment horizontal="center" vertical="center" wrapText="1"/>
    </xf>
    <xf numFmtId="1" fontId="16" fillId="3" borderId="1" xfId="0" applyNumberFormat="1" applyFont="1" applyFill="1" applyBorder="1" applyAlignment="1">
      <alignment horizontal="center" vertical="top" wrapText="1"/>
    </xf>
    <xf numFmtId="1" fontId="17" fillId="3" borderId="1" xfId="0" applyNumberFormat="1" applyFont="1" applyFill="1" applyBorder="1" applyAlignment="1">
      <alignment horizontal="center" vertical="top" wrapText="1"/>
    </xf>
    <xf numFmtId="0" fontId="17" fillId="0" borderId="0" xfId="0" applyFont="1" applyAlignment="1">
      <alignment horizontal="center" vertical="top" wrapText="1"/>
    </xf>
    <xf numFmtId="0" fontId="17" fillId="0" borderId="0" xfId="0" applyFont="1" applyAlignment="1">
      <alignment horizontal="center"/>
    </xf>
    <xf numFmtId="1" fontId="16" fillId="3" borderId="1" xfId="0" applyNumberFormat="1" applyFont="1" applyFill="1" applyBorder="1" applyAlignment="1">
      <alignment horizontal="center" wrapText="1"/>
    </xf>
    <xf numFmtId="1" fontId="9" fillId="3" borderId="0" xfId="0" applyNumberFormat="1" applyFont="1" applyFill="1" applyBorder="1" applyAlignment="1">
      <alignment vertical="top" wrapText="1"/>
    </xf>
    <xf numFmtId="0" fontId="5" fillId="0" borderId="0" xfId="0" applyFont="1" applyBorder="1" applyAlignment="1">
      <alignment horizontal="center" vertical="top" wrapText="1"/>
    </xf>
    <xf numFmtId="0" fontId="5" fillId="0" borderId="4" xfId="0" applyFont="1" applyBorder="1" applyAlignment="1">
      <alignment horizontal="center" vertical="top" wrapText="1"/>
    </xf>
    <xf numFmtId="0" fontId="5" fillId="3" borderId="0" xfId="0" applyFont="1" applyFill="1" applyAlignment="1">
      <alignment vertical="center"/>
    </xf>
    <xf numFmtId="164" fontId="12" fillId="3" borderId="1" xfId="0" applyNumberFormat="1" applyFont="1" applyFill="1" applyBorder="1" applyAlignment="1">
      <alignment horizontal="center" vertical="center" wrapText="1"/>
    </xf>
    <xf numFmtId="165" fontId="9" fillId="3" borderId="1" xfId="0" applyNumberFormat="1" applyFont="1" applyFill="1" applyBorder="1" applyAlignment="1">
      <alignment vertical="top" wrapText="1"/>
    </xf>
    <xf numFmtId="0" fontId="8" fillId="3" borderId="5" xfId="0" applyFont="1" applyFill="1" applyBorder="1" applyAlignment="1">
      <alignment horizontal="center" vertical="center" wrapText="1"/>
    </xf>
    <xf numFmtId="1" fontId="9" fillId="3" borderId="5" xfId="0" applyNumberFormat="1" applyFont="1" applyFill="1" applyBorder="1" applyAlignment="1">
      <alignment vertical="top" wrapText="1"/>
    </xf>
    <xf numFmtId="0" fontId="10" fillId="3" borderId="5" xfId="0" applyFont="1" applyFill="1" applyBorder="1" applyAlignment="1">
      <alignment vertical="top" wrapText="1"/>
    </xf>
    <xf numFmtId="0" fontId="5" fillId="0" borderId="1" xfId="0" applyFont="1" applyBorder="1" applyAlignment="1">
      <alignment vertical="center"/>
    </xf>
    <xf numFmtId="0" fontId="5" fillId="3" borderId="1" xfId="0" applyFont="1" applyFill="1" applyBorder="1" applyAlignment="1">
      <alignment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1" fontId="12" fillId="4" borderId="1" xfId="0" applyNumberFormat="1" applyFont="1" applyFill="1" applyBorder="1" applyAlignment="1">
      <alignment vertical="top"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right" vertical="center" wrapText="1"/>
    </xf>
    <xf numFmtId="0" fontId="5" fillId="0" borderId="0" xfId="0" applyFont="1" applyAlignment="1">
      <alignment horizontal="right" vertical="top" wrapText="1"/>
    </xf>
    <xf numFmtId="0" fontId="5" fillId="0" borderId="0" xfId="0" applyFont="1" applyAlignment="1">
      <alignment horizontal="right"/>
    </xf>
    <xf numFmtId="0" fontId="6" fillId="2" borderId="1" xfId="0" applyFont="1" applyFill="1" applyBorder="1" applyAlignment="1">
      <alignment horizontal="center" vertical="center" wrapText="1"/>
    </xf>
    <xf numFmtId="0" fontId="5" fillId="3" borderId="1" xfId="0" applyFont="1" applyFill="1" applyBorder="1" applyAlignment="1">
      <alignment vertical="top" wrapText="1"/>
    </xf>
    <xf numFmtId="0" fontId="8" fillId="3" borderId="1" xfId="0" applyFont="1" applyFill="1" applyBorder="1" applyAlignment="1">
      <alignment horizontal="right" vertical="center" wrapText="1"/>
    </xf>
    <xf numFmtId="2" fontId="6" fillId="0" borderId="1" xfId="0" applyNumberFormat="1" applyFont="1" applyBorder="1" applyAlignment="1">
      <alignment horizontal="center" vertical="center" wrapText="1"/>
    </xf>
    <xf numFmtId="0" fontId="5" fillId="3" borderId="1" xfId="0" applyFont="1" applyFill="1" applyBorder="1" applyAlignment="1">
      <alignment horizontal="justify" vertical="top" wrapText="1"/>
    </xf>
    <xf numFmtId="0" fontId="7" fillId="0" borderId="1" xfId="0" applyFont="1" applyFill="1" applyBorder="1" applyAlignment="1">
      <alignment horizontal="left" vertical="top" wrapText="1"/>
    </xf>
    <xf numFmtId="0" fontId="22" fillId="0" borderId="0" xfId="0" applyFont="1"/>
    <xf numFmtId="0" fontId="5" fillId="0" borderId="7" xfId="0" applyFont="1" applyBorder="1" applyAlignment="1">
      <alignment horizontal="left" wrapText="1"/>
    </xf>
    <xf numFmtId="0" fontId="5" fillId="0" borderId="0" xfId="0" applyFont="1" applyAlignment="1">
      <alignment horizontal="left" wrapText="1"/>
    </xf>
    <xf numFmtId="0" fontId="5" fillId="3" borderId="7" xfId="0" applyFont="1" applyFill="1" applyBorder="1" applyAlignment="1">
      <alignment horizontal="left" wrapText="1"/>
    </xf>
    <xf numFmtId="0" fontId="5" fillId="3" borderId="0" xfId="0" applyFont="1" applyFill="1" applyAlignment="1">
      <alignment horizontal="left" wrapText="1"/>
    </xf>
    <xf numFmtId="0" fontId="6" fillId="0" borderId="1" xfId="0" applyFont="1" applyBorder="1" applyAlignment="1">
      <alignment horizontal="left" vertical="center" wrapText="1"/>
    </xf>
    <xf numFmtId="0" fontId="6" fillId="0" borderId="1" xfId="0" applyFont="1" applyBorder="1" applyAlignment="1">
      <alignment horizontal="center" vertical="top" wrapText="1"/>
    </xf>
    <xf numFmtId="0" fontId="12" fillId="0" borderId="1" xfId="0" applyFont="1" applyBorder="1" applyAlignment="1">
      <alignment horizontal="center" vertical="top" wrapText="1"/>
    </xf>
    <xf numFmtId="0" fontId="9" fillId="0" borderId="1" xfId="0" applyFont="1" applyBorder="1" applyAlignment="1">
      <alignment horizontal="center" vertical="top" wrapText="1"/>
    </xf>
    <xf numFmtId="0" fontId="12" fillId="0" borderId="1"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9" fillId="0" borderId="2" xfId="0" applyFont="1" applyBorder="1" applyAlignment="1">
      <alignment horizontal="center" wrapText="1"/>
    </xf>
    <xf numFmtId="0" fontId="19" fillId="0" borderId="6" xfId="0" applyFont="1" applyBorder="1" applyAlignment="1">
      <alignment horizont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6"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6" xfId="0" applyFont="1" applyBorder="1" applyAlignment="1">
      <alignment horizontal="left" vertical="center"/>
    </xf>
    <xf numFmtId="1" fontId="9" fillId="3" borderId="8" xfId="0" applyNumberFormat="1" applyFont="1" applyFill="1" applyBorder="1" applyAlignment="1">
      <alignment horizontal="center" vertical="top" wrapText="1"/>
    </xf>
    <xf numFmtId="1" fontId="9" fillId="3" borderId="9" xfId="0" applyNumberFormat="1" applyFont="1" applyFill="1" applyBorder="1" applyAlignment="1">
      <alignment horizontal="center" vertical="top" wrapText="1"/>
    </xf>
    <xf numFmtId="1" fontId="9" fillId="3" borderId="10" xfId="0" applyNumberFormat="1" applyFont="1" applyFill="1" applyBorder="1" applyAlignment="1">
      <alignment horizontal="center" vertical="top" wrapText="1"/>
    </xf>
    <xf numFmtId="1" fontId="9" fillId="3" borderId="7" xfId="0" applyNumberFormat="1" applyFont="1" applyFill="1" applyBorder="1" applyAlignment="1">
      <alignment horizontal="center" vertical="top" wrapText="1"/>
    </xf>
    <xf numFmtId="1" fontId="9" fillId="3" borderId="0" xfId="0" applyNumberFormat="1" applyFont="1" applyFill="1" applyBorder="1" applyAlignment="1">
      <alignment horizontal="center" vertical="top" wrapText="1"/>
    </xf>
    <xf numFmtId="1" fontId="9" fillId="3" borderId="11" xfId="0" applyNumberFormat="1" applyFont="1" applyFill="1" applyBorder="1" applyAlignment="1">
      <alignment horizontal="center" vertical="top" wrapText="1"/>
    </xf>
    <xf numFmtId="1" fontId="9" fillId="3" borderId="12" xfId="0" applyNumberFormat="1" applyFont="1" applyFill="1" applyBorder="1" applyAlignment="1">
      <alignment horizontal="center" vertical="top" wrapText="1"/>
    </xf>
    <xf numFmtId="1" fontId="9" fillId="3" borderId="4" xfId="0" applyNumberFormat="1" applyFont="1" applyFill="1" applyBorder="1" applyAlignment="1">
      <alignment horizontal="center" vertical="top" wrapText="1"/>
    </xf>
    <xf numFmtId="1" fontId="9" fillId="3" borderId="13" xfId="0" applyNumberFormat="1" applyFont="1" applyFill="1" applyBorder="1" applyAlignment="1">
      <alignment horizontal="center" vertical="top"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 xfId="0" applyFont="1" applyBorder="1" applyAlignment="1">
      <alignment horizontal="center" wrapText="1"/>
    </xf>
    <xf numFmtId="0" fontId="9" fillId="0" borderId="3" xfId="0" applyFont="1" applyBorder="1" applyAlignment="1">
      <alignment horizontal="center" wrapText="1"/>
    </xf>
    <xf numFmtId="0" fontId="9" fillId="0" borderId="6" xfId="0" applyFont="1" applyBorder="1" applyAlignment="1">
      <alignment horizontal="center" wrapText="1"/>
    </xf>
    <xf numFmtId="0" fontId="9" fillId="0" borderId="1" xfId="0" applyFont="1" applyBorder="1" applyAlignment="1">
      <alignment horizontal="center" wrapText="1"/>
    </xf>
    <xf numFmtId="0" fontId="19" fillId="0" borderId="1" xfId="0" applyFont="1" applyBorder="1" applyAlignment="1">
      <alignment horizont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4" borderId="3" xfId="0" applyFont="1" applyFill="1" applyBorder="1" applyAlignment="1">
      <alignment horizontal="center" vertical="center" wrapText="1"/>
    </xf>
    <xf numFmtId="0" fontId="9" fillId="0" borderId="12" xfId="0" applyFont="1" applyBorder="1" applyAlignment="1">
      <alignment horizontal="left" vertical="center"/>
    </xf>
    <xf numFmtId="0" fontId="9" fillId="0" borderId="4" xfId="0" applyFont="1" applyBorder="1" applyAlignment="1">
      <alignment horizontal="left" vertical="center"/>
    </xf>
    <xf numFmtId="0" fontId="9" fillId="0" borderId="13" xfId="0" applyFont="1" applyBorder="1" applyAlignment="1">
      <alignment horizontal="left" vertical="center"/>
    </xf>
    <xf numFmtId="1" fontId="5" fillId="0" borderId="1" xfId="0" applyNumberFormat="1" applyFont="1" applyBorder="1" applyAlignment="1" applyProtection="1">
      <alignment horizontal="center" vertical="center" wrapText="1"/>
      <protection locked="0"/>
    </xf>
    <xf numFmtId="1" fontId="5" fillId="0" borderId="1" xfId="0" applyNumberFormat="1" applyFont="1" applyBorder="1" applyAlignment="1" applyProtection="1">
      <alignment horizontal="right"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right" vertical="center" wrapText="1"/>
      <protection locked="0"/>
    </xf>
    <xf numFmtId="0" fontId="5" fillId="3" borderId="1" xfId="0" applyFont="1" applyFill="1" applyBorder="1" applyAlignment="1" applyProtection="1">
      <alignment vertical="top" wrapText="1"/>
      <protection locked="0"/>
    </xf>
    <xf numFmtId="1" fontId="6" fillId="3" borderId="1" xfId="0" applyNumberFormat="1" applyFont="1" applyFill="1" applyBorder="1" applyAlignment="1" applyProtection="1">
      <alignment horizontal="right" vertical="top" wrapText="1"/>
      <protection locked="0"/>
    </xf>
    <xf numFmtId="1" fontId="5" fillId="3" borderId="1" xfId="0" applyNumberFormat="1" applyFont="1" applyFill="1" applyBorder="1" applyAlignment="1" applyProtection="1">
      <alignment horizontal="right" vertical="top" wrapText="1"/>
      <protection locked="0"/>
    </xf>
    <xf numFmtId="0" fontId="5" fillId="0" borderId="1" xfId="0" applyFont="1" applyBorder="1" applyAlignment="1" applyProtection="1">
      <alignment horizontal="center" vertical="top"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2"/>
  <sheetViews>
    <sheetView tabSelected="1" topLeftCell="A3" zoomScaleNormal="100" workbookViewId="0">
      <selection activeCell="I21" sqref="I21"/>
    </sheetView>
  </sheetViews>
  <sheetFormatPr defaultRowHeight="15.75" x14ac:dyDescent="0.25"/>
  <cols>
    <col min="1" max="1" width="6.7109375" style="12" customWidth="1"/>
    <col min="2" max="2" width="16.7109375" style="12" customWidth="1"/>
    <col min="3" max="3" width="48.7109375" style="12" customWidth="1"/>
    <col min="4" max="4" width="8" style="12" customWidth="1"/>
    <col min="5" max="5" width="6.7109375" style="12" customWidth="1"/>
    <col min="6" max="6" width="12.28515625" style="12" customWidth="1"/>
    <col min="7" max="7" width="17" style="99" customWidth="1"/>
    <col min="8" max="16384" width="9.140625" style="12"/>
  </cols>
  <sheetData>
    <row r="1" spans="1:13" ht="21" x14ac:dyDescent="0.25">
      <c r="A1" s="113" t="s">
        <v>0</v>
      </c>
      <c r="B1" s="113"/>
      <c r="C1" s="113"/>
      <c r="D1" s="113"/>
      <c r="E1" s="113"/>
      <c r="F1" s="113"/>
      <c r="G1" s="113"/>
    </row>
    <row r="2" spans="1:13" ht="18.75" x14ac:dyDescent="0.25">
      <c r="A2" s="114" t="s">
        <v>83</v>
      </c>
      <c r="B2" s="114"/>
      <c r="C2" s="114"/>
      <c r="D2" s="114"/>
      <c r="E2" s="114"/>
      <c r="F2" s="114"/>
      <c r="G2" s="114"/>
    </row>
    <row r="3" spans="1:13" s="13" customFormat="1" ht="21" customHeight="1" x14ac:dyDescent="0.25">
      <c r="A3" s="111" t="s">
        <v>86</v>
      </c>
      <c r="B3" s="111"/>
      <c r="C3" s="111"/>
      <c r="D3" s="111"/>
      <c r="E3" s="111"/>
      <c r="F3" s="111"/>
      <c r="G3" s="111"/>
    </row>
    <row r="4" spans="1:13" s="13" customFormat="1" ht="21" customHeight="1" x14ac:dyDescent="0.25">
      <c r="A4" s="111" t="s">
        <v>85</v>
      </c>
      <c r="B4" s="111"/>
      <c r="C4" s="111"/>
      <c r="D4" s="111"/>
      <c r="E4" s="111"/>
      <c r="F4" s="111"/>
      <c r="G4" s="111"/>
    </row>
    <row r="5" spans="1:13" x14ac:dyDescent="0.25">
      <c r="A5" s="96" t="s">
        <v>11</v>
      </c>
      <c r="B5" s="96" t="s">
        <v>10</v>
      </c>
      <c r="C5" s="96" t="s">
        <v>1</v>
      </c>
      <c r="D5" s="96" t="s">
        <v>34</v>
      </c>
      <c r="E5" s="100" t="s">
        <v>2</v>
      </c>
      <c r="F5" s="96" t="s">
        <v>3</v>
      </c>
      <c r="G5" s="97" t="s">
        <v>8</v>
      </c>
    </row>
    <row r="6" spans="1:13" ht="63" x14ac:dyDescent="0.25">
      <c r="A6" s="1">
        <v>1</v>
      </c>
      <c r="B6" s="2" t="s">
        <v>57</v>
      </c>
      <c r="C6" s="21" t="s">
        <v>56</v>
      </c>
      <c r="D6" s="103">
        <v>3</v>
      </c>
      <c r="E6" s="2" t="s">
        <v>4</v>
      </c>
      <c r="F6" s="152"/>
      <c r="G6" s="153"/>
      <c r="H6" s="106"/>
    </row>
    <row r="7" spans="1:13" ht="84" customHeight="1" x14ac:dyDescent="0.25">
      <c r="A7" s="1">
        <f>A6+1</f>
        <v>2</v>
      </c>
      <c r="B7" s="2" t="s">
        <v>59</v>
      </c>
      <c r="C7" s="21" t="s">
        <v>63</v>
      </c>
      <c r="D7" s="103">
        <v>40</v>
      </c>
      <c r="E7" s="2" t="s">
        <v>5</v>
      </c>
      <c r="F7" s="152"/>
      <c r="G7" s="153"/>
    </row>
    <row r="8" spans="1:13" ht="191.25" customHeight="1" x14ac:dyDescent="0.25">
      <c r="A8" s="1">
        <f>A7+1</f>
        <v>3</v>
      </c>
      <c r="B8" s="2" t="s">
        <v>74</v>
      </c>
      <c r="C8" s="23" t="s">
        <v>73</v>
      </c>
      <c r="D8" s="103">
        <v>9.125</v>
      </c>
      <c r="E8" s="2" t="s">
        <v>4</v>
      </c>
      <c r="F8" s="152"/>
      <c r="G8" s="153"/>
    </row>
    <row r="9" spans="1:13" ht="157.5" x14ac:dyDescent="0.25">
      <c r="A9" s="1">
        <f>A8+1</f>
        <v>4</v>
      </c>
      <c r="B9" s="2" t="s">
        <v>75</v>
      </c>
      <c r="C9" s="23" t="s">
        <v>76</v>
      </c>
      <c r="D9" s="103">
        <v>56</v>
      </c>
      <c r="E9" s="2" t="s">
        <v>5</v>
      </c>
      <c r="F9" s="152"/>
      <c r="G9" s="153"/>
    </row>
    <row r="10" spans="1:13" ht="67.5" customHeight="1" x14ac:dyDescent="0.25">
      <c r="A10" s="1">
        <f>A9+1</f>
        <v>5</v>
      </c>
      <c r="B10" s="2" t="s">
        <v>61</v>
      </c>
      <c r="C10" s="104" t="s">
        <v>62</v>
      </c>
      <c r="D10" s="103">
        <v>100.04</v>
      </c>
      <c r="E10" s="2" t="s">
        <v>5</v>
      </c>
      <c r="F10" s="152"/>
      <c r="G10" s="153"/>
    </row>
    <row r="11" spans="1:13" ht="204.75" x14ac:dyDescent="0.25">
      <c r="A11" s="1">
        <f>A9+1</f>
        <v>5</v>
      </c>
      <c r="B11" s="2" t="s">
        <v>23</v>
      </c>
      <c r="C11" s="22" t="s">
        <v>77</v>
      </c>
      <c r="D11" s="103">
        <v>87.6</v>
      </c>
      <c r="E11" s="5" t="s">
        <v>5</v>
      </c>
      <c r="F11" s="154"/>
      <c r="G11" s="155"/>
      <c r="H11" s="109"/>
      <c r="I11" s="110"/>
      <c r="J11" s="110"/>
      <c r="K11" s="110"/>
      <c r="L11" s="110"/>
      <c r="M11" s="110"/>
    </row>
    <row r="12" spans="1:13" ht="94.5" x14ac:dyDescent="0.25">
      <c r="A12" s="1">
        <f>A11+1</f>
        <v>6</v>
      </c>
      <c r="B12" s="95" t="s">
        <v>71</v>
      </c>
      <c r="C12" s="22" t="s">
        <v>78</v>
      </c>
      <c r="D12" s="103">
        <v>81.599999999999994</v>
      </c>
      <c r="E12" s="5" t="s">
        <v>5</v>
      </c>
      <c r="F12" s="154"/>
      <c r="G12" s="155"/>
      <c r="H12" s="109"/>
      <c r="I12" s="110"/>
      <c r="J12" s="110"/>
      <c r="K12" s="110"/>
      <c r="L12" s="110"/>
      <c r="M12" s="110"/>
    </row>
    <row r="13" spans="1:13" ht="315" x14ac:dyDescent="0.25">
      <c r="A13" s="1">
        <f>A11+1</f>
        <v>6</v>
      </c>
      <c r="B13" s="2" t="s">
        <v>58</v>
      </c>
      <c r="C13" s="105" t="s">
        <v>79</v>
      </c>
      <c r="D13" s="103">
        <v>516.66999999999996</v>
      </c>
      <c r="E13" s="2" t="s">
        <v>60</v>
      </c>
      <c r="F13" s="152"/>
      <c r="G13" s="153"/>
      <c r="H13" s="107"/>
      <c r="I13" s="108"/>
      <c r="J13" s="108"/>
      <c r="K13" s="108"/>
      <c r="L13" s="108"/>
    </row>
    <row r="14" spans="1:13" ht="81.75" customHeight="1" x14ac:dyDescent="0.25">
      <c r="A14" s="1">
        <f t="shared" ref="A14:A19" si="0">A13+1</f>
        <v>7</v>
      </c>
      <c r="B14" s="2" t="s">
        <v>64</v>
      </c>
      <c r="C14" s="22" t="s">
        <v>65</v>
      </c>
      <c r="D14" s="103">
        <v>60</v>
      </c>
      <c r="E14" s="5" t="s">
        <v>13</v>
      </c>
      <c r="F14" s="154"/>
      <c r="G14" s="155"/>
      <c r="H14" s="15"/>
      <c r="I14" s="15"/>
      <c r="J14" s="15"/>
      <c r="K14" s="15"/>
    </row>
    <row r="15" spans="1:13" ht="176.25" customHeight="1" x14ac:dyDescent="0.25">
      <c r="A15" s="1">
        <f t="shared" si="0"/>
        <v>8</v>
      </c>
      <c r="B15" s="95" t="s">
        <v>81</v>
      </c>
      <c r="C15" s="22" t="s">
        <v>80</v>
      </c>
      <c r="D15" s="103">
        <v>50</v>
      </c>
      <c r="E15" s="5" t="s">
        <v>13</v>
      </c>
      <c r="F15" s="154"/>
      <c r="G15" s="155"/>
    </row>
    <row r="16" spans="1:13" ht="189" x14ac:dyDescent="0.25">
      <c r="A16" s="1">
        <f t="shared" si="0"/>
        <v>9</v>
      </c>
      <c r="B16" s="95" t="s">
        <v>66</v>
      </c>
      <c r="C16" s="22" t="s">
        <v>70</v>
      </c>
      <c r="D16" s="103">
        <v>400</v>
      </c>
      <c r="E16" s="5" t="s">
        <v>13</v>
      </c>
      <c r="F16" s="154"/>
      <c r="G16" s="155"/>
    </row>
    <row r="17" spans="1:11" ht="94.5" x14ac:dyDescent="0.25">
      <c r="A17" s="1">
        <f t="shared" si="0"/>
        <v>10</v>
      </c>
      <c r="B17" s="95" t="s">
        <v>17</v>
      </c>
      <c r="C17" s="22" t="s">
        <v>69</v>
      </c>
      <c r="D17" s="103">
        <v>634</v>
      </c>
      <c r="E17" s="5" t="s">
        <v>18</v>
      </c>
      <c r="F17" s="154"/>
      <c r="G17" s="155"/>
      <c r="H17" s="15"/>
      <c r="I17" s="15"/>
      <c r="J17" s="15"/>
      <c r="K17" s="15"/>
    </row>
    <row r="18" spans="1:11" ht="110.25" x14ac:dyDescent="0.25">
      <c r="A18" s="1">
        <f t="shared" si="0"/>
        <v>11</v>
      </c>
      <c r="B18" s="95" t="s">
        <v>72</v>
      </c>
      <c r="C18" s="22" t="s">
        <v>82</v>
      </c>
      <c r="D18" s="103">
        <v>50</v>
      </c>
      <c r="E18" s="5" t="s">
        <v>5</v>
      </c>
      <c r="F18" s="154"/>
      <c r="G18" s="155"/>
      <c r="H18" s="15"/>
      <c r="I18" s="15"/>
      <c r="J18" s="15"/>
      <c r="K18" s="15"/>
    </row>
    <row r="19" spans="1:11" ht="31.5" x14ac:dyDescent="0.25">
      <c r="A19" s="1">
        <f t="shared" si="0"/>
        <v>12</v>
      </c>
      <c r="B19" s="95" t="s">
        <v>67</v>
      </c>
      <c r="C19" s="22" t="s">
        <v>68</v>
      </c>
      <c r="D19" s="103">
        <v>3</v>
      </c>
      <c r="E19" s="5" t="s">
        <v>55</v>
      </c>
      <c r="F19" s="154"/>
      <c r="G19" s="155"/>
      <c r="H19" s="15"/>
      <c r="I19" s="15"/>
      <c r="J19" s="15"/>
      <c r="K19" s="15"/>
    </row>
    <row r="20" spans="1:11" ht="30" customHeight="1" x14ac:dyDescent="0.25">
      <c r="A20" s="17"/>
      <c r="B20" s="17"/>
      <c r="C20" s="17" t="s">
        <v>15</v>
      </c>
      <c r="D20" s="101"/>
      <c r="E20" s="102"/>
      <c r="F20" s="156"/>
      <c r="G20" s="157"/>
    </row>
    <row r="21" spans="1:11" ht="30" customHeight="1" x14ac:dyDescent="0.25">
      <c r="A21" s="17"/>
      <c r="B21" s="17"/>
      <c r="C21" s="17" t="s">
        <v>6</v>
      </c>
      <c r="D21" s="101"/>
      <c r="E21" s="102"/>
      <c r="F21" s="156"/>
      <c r="G21" s="158"/>
    </row>
    <row r="22" spans="1:11" ht="30" customHeight="1" x14ac:dyDescent="0.25">
      <c r="A22" s="17"/>
      <c r="B22" s="17"/>
      <c r="C22" s="17" t="s">
        <v>7</v>
      </c>
      <c r="D22" s="101"/>
      <c r="E22" s="102"/>
      <c r="F22" s="156"/>
      <c r="G22" s="157"/>
    </row>
    <row r="23" spans="1:11" x14ac:dyDescent="0.25">
      <c r="A23" s="5"/>
      <c r="B23" s="5"/>
      <c r="C23" s="6"/>
      <c r="D23" s="159"/>
      <c r="E23" s="159"/>
      <c r="F23" s="159"/>
      <c r="G23" s="159"/>
    </row>
    <row r="24" spans="1:11" x14ac:dyDescent="0.25">
      <c r="A24" s="5"/>
      <c r="B24" s="5"/>
      <c r="C24" s="6"/>
      <c r="D24" s="159"/>
      <c r="E24" s="159"/>
      <c r="F24" s="159"/>
      <c r="G24" s="159"/>
    </row>
    <row r="25" spans="1:11" x14ac:dyDescent="0.25">
      <c r="A25" s="5"/>
      <c r="B25" s="5"/>
      <c r="C25" s="6"/>
      <c r="D25" s="159"/>
      <c r="E25" s="159"/>
      <c r="F25" s="159"/>
      <c r="G25" s="159"/>
    </row>
    <row r="26" spans="1:11" x14ac:dyDescent="0.25">
      <c r="A26" s="5"/>
      <c r="B26" s="5"/>
      <c r="C26" s="6"/>
      <c r="D26" s="159"/>
      <c r="E26" s="159"/>
      <c r="F26" s="159"/>
      <c r="G26" s="159"/>
    </row>
    <row r="27" spans="1:11" x14ac:dyDescent="0.25">
      <c r="A27" s="7"/>
      <c r="B27" s="8"/>
      <c r="C27" s="8"/>
      <c r="D27" s="159"/>
      <c r="E27" s="159"/>
      <c r="F27" s="159"/>
      <c r="G27" s="159"/>
    </row>
    <row r="28" spans="1:11" x14ac:dyDescent="0.25">
      <c r="A28" s="7"/>
      <c r="B28" s="8"/>
      <c r="C28" s="8"/>
      <c r="D28" s="112" t="s">
        <v>84</v>
      </c>
      <c r="E28" s="112"/>
      <c r="F28" s="112"/>
      <c r="G28" s="112"/>
    </row>
    <row r="29" spans="1:11" x14ac:dyDescent="0.25">
      <c r="A29" s="9"/>
      <c r="B29" s="9"/>
      <c r="C29" s="9"/>
      <c r="D29" s="9"/>
      <c r="E29" s="10"/>
      <c r="F29" s="9"/>
      <c r="G29" s="98"/>
    </row>
    <row r="30" spans="1:11" x14ac:dyDescent="0.25">
      <c r="A30" s="9"/>
      <c r="B30" s="9"/>
      <c r="C30" s="9"/>
      <c r="D30" s="9"/>
      <c r="E30" s="10"/>
      <c r="F30" s="9"/>
      <c r="G30" s="98"/>
    </row>
    <row r="31" spans="1:11" x14ac:dyDescent="0.25">
      <c r="A31" s="9"/>
      <c r="B31" s="9"/>
      <c r="C31" s="9"/>
      <c r="D31" s="9"/>
      <c r="E31" s="10"/>
      <c r="F31" s="9"/>
      <c r="G31" s="98"/>
    </row>
    <row r="32" spans="1:11" x14ac:dyDescent="0.25">
      <c r="A32" s="9"/>
      <c r="B32" s="9"/>
      <c r="C32" s="9"/>
      <c r="D32" s="9"/>
      <c r="E32" s="10"/>
      <c r="F32" s="9"/>
      <c r="G32" s="98"/>
    </row>
  </sheetData>
  <sheetProtection algorithmName="SHA-512" hashValue="v7uAxV/AwypfOp5aaMuiG6zwXlRGLHp78snD0s3bH0qFCXlb2Ix5WGMktl8MYv/ySsFIWb7iCqF27SRPKVTkrA==" saltValue="2gM8vOaarLEh1z5zLVWuag==" spinCount="100000" sheet="1" objects="1" scenarios="1"/>
  <mergeCells count="9">
    <mergeCell ref="A1:G1"/>
    <mergeCell ref="A2:G2"/>
    <mergeCell ref="A3:G3"/>
    <mergeCell ref="H13:L13"/>
    <mergeCell ref="H11:M11"/>
    <mergeCell ref="H12:M12"/>
    <mergeCell ref="A4:G4"/>
    <mergeCell ref="D28:G28"/>
    <mergeCell ref="D23:G27"/>
  </mergeCells>
  <printOptions horizontalCentered="1" gridLines="1"/>
  <pageMargins left="0.45" right="0.2" top="0.5" bottom="0.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8"/>
  <sheetViews>
    <sheetView zoomScale="70" zoomScaleNormal="70" workbookViewId="0">
      <pane xSplit="5" ySplit="5" topLeftCell="F14" activePane="bottomRight" state="frozen"/>
      <selection pane="topRight" activeCell="F1" sqref="F1"/>
      <selection pane="bottomLeft" activeCell="A6" sqref="A6"/>
      <selection pane="bottomRight" activeCell="C14" sqref="C14"/>
    </sheetView>
  </sheetViews>
  <sheetFormatPr defaultRowHeight="23.25" x14ac:dyDescent="0.35"/>
  <cols>
    <col min="1" max="1" width="6.7109375" style="12" customWidth="1"/>
    <col min="2" max="2" width="12.7109375" style="12" customWidth="1"/>
    <col min="3" max="3" width="29.85546875" style="12" customWidth="1"/>
    <col min="4" max="4" width="8.85546875" style="24" customWidth="1"/>
    <col min="5" max="5" width="6.7109375" style="13" customWidth="1"/>
    <col min="6" max="6" width="9" style="12" customWidth="1"/>
    <col min="7" max="7" width="10.5703125" style="12" customWidth="1"/>
    <col min="8" max="8" width="9" style="12" customWidth="1"/>
    <col min="9" max="9" width="10.7109375" style="12" customWidth="1"/>
    <col min="10" max="10" width="11.42578125" style="78" customWidth="1"/>
    <col min="11" max="11" width="9" style="12" customWidth="1"/>
    <col min="12" max="12" width="9.7109375" style="12" customWidth="1"/>
    <col min="13" max="13" width="11.140625" style="78" customWidth="1"/>
    <col min="14" max="14" width="9" style="12" customWidth="1"/>
    <col min="15" max="15" width="9.7109375" style="12" customWidth="1"/>
    <col min="16" max="16" width="12.42578125" style="78" customWidth="1"/>
    <col min="17" max="17" width="10.42578125" style="12" customWidth="1"/>
    <col min="18" max="18" width="9.7109375" style="12" customWidth="1"/>
    <col min="19" max="19" width="12.7109375" style="78" customWidth="1"/>
    <col min="20" max="20" width="9.85546875" style="12" customWidth="1"/>
    <col min="21" max="21" width="9.7109375" style="12" bestFit="1" customWidth="1"/>
    <col min="22" max="16384" width="9.140625" style="12"/>
  </cols>
  <sheetData>
    <row r="1" spans="1:25" ht="26.25" customHeight="1" x14ac:dyDescent="0.25">
      <c r="A1" s="113" t="s">
        <v>0</v>
      </c>
      <c r="B1" s="113"/>
      <c r="C1" s="113"/>
      <c r="D1" s="113"/>
      <c r="E1" s="113"/>
      <c r="F1" s="113"/>
      <c r="G1" s="113"/>
      <c r="H1" s="113"/>
      <c r="I1" s="113"/>
      <c r="J1" s="113"/>
      <c r="K1" s="113"/>
      <c r="L1" s="113"/>
      <c r="M1" s="113"/>
      <c r="N1" s="113"/>
      <c r="O1" s="113"/>
      <c r="P1" s="113"/>
      <c r="Q1" s="113"/>
      <c r="R1" s="113"/>
      <c r="S1" s="113"/>
      <c r="T1" s="113"/>
      <c r="U1" s="113"/>
    </row>
    <row r="2" spans="1:25" ht="24.75" customHeight="1" x14ac:dyDescent="0.25">
      <c r="A2" s="113" t="s">
        <v>36</v>
      </c>
      <c r="B2" s="113"/>
      <c r="C2" s="113"/>
      <c r="D2" s="113"/>
      <c r="E2" s="113"/>
      <c r="F2" s="113"/>
      <c r="G2" s="113"/>
      <c r="H2" s="113"/>
      <c r="I2" s="113"/>
      <c r="J2" s="113"/>
      <c r="K2" s="113"/>
      <c r="L2" s="113"/>
      <c r="M2" s="113"/>
      <c r="N2" s="113"/>
      <c r="O2" s="113"/>
      <c r="P2" s="113"/>
      <c r="Q2" s="113"/>
      <c r="R2" s="113"/>
      <c r="S2" s="113"/>
      <c r="T2" s="113"/>
      <c r="U2" s="113"/>
    </row>
    <row r="3" spans="1:25" s="13" customFormat="1" ht="27" customHeight="1" x14ac:dyDescent="0.25">
      <c r="A3" s="115" t="s">
        <v>22</v>
      </c>
      <c r="B3" s="115"/>
      <c r="C3" s="115"/>
      <c r="D3" s="115"/>
      <c r="E3" s="115"/>
      <c r="F3" s="115"/>
      <c r="G3" s="115"/>
      <c r="H3" s="115"/>
      <c r="I3" s="115"/>
      <c r="J3" s="115"/>
      <c r="K3" s="115"/>
      <c r="L3" s="115"/>
      <c r="M3" s="115"/>
      <c r="N3" s="115"/>
      <c r="O3" s="115"/>
      <c r="P3" s="115"/>
      <c r="Q3" s="115"/>
      <c r="R3" s="115"/>
      <c r="S3" s="115"/>
      <c r="T3" s="115"/>
      <c r="U3" s="115"/>
    </row>
    <row r="4" spans="1:25" s="13" customFormat="1" ht="43.5" customHeight="1" x14ac:dyDescent="0.25">
      <c r="A4" s="119" t="s">
        <v>11</v>
      </c>
      <c r="B4" s="119" t="s">
        <v>10</v>
      </c>
      <c r="C4" s="119" t="s">
        <v>1</v>
      </c>
      <c r="D4" s="119" t="s">
        <v>34</v>
      </c>
      <c r="E4" s="119" t="s">
        <v>2</v>
      </c>
      <c r="F4" s="119" t="s">
        <v>35</v>
      </c>
      <c r="G4" s="119"/>
      <c r="H4" s="116" t="s">
        <v>38</v>
      </c>
      <c r="I4" s="117"/>
      <c r="J4" s="118"/>
      <c r="K4" s="116" t="s">
        <v>39</v>
      </c>
      <c r="L4" s="117"/>
      <c r="M4" s="118"/>
      <c r="N4" s="116" t="s">
        <v>40</v>
      </c>
      <c r="O4" s="117"/>
      <c r="P4" s="118"/>
      <c r="Q4" s="116" t="s">
        <v>41</v>
      </c>
      <c r="R4" s="117"/>
      <c r="S4" s="118"/>
      <c r="T4" s="119" t="s">
        <v>37</v>
      </c>
      <c r="U4" s="119"/>
    </row>
    <row r="5" spans="1:25" ht="27.75" customHeight="1" x14ac:dyDescent="0.25">
      <c r="A5" s="119"/>
      <c r="B5" s="119"/>
      <c r="C5" s="119"/>
      <c r="D5" s="119"/>
      <c r="E5" s="119"/>
      <c r="F5" s="11" t="s">
        <v>3</v>
      </c>
      <c r="G5" s="11" t="s">
        <v>8</v>
      </c>
      <c r="H5" s="11" t="s">
        <v>3</v>
      </c>
      <c r="I5" s="11" t="s">
        <v>8</v>
      </c>
      <c r="J5" s="11" t="s">
        <v>42</v>
      </c>
      <c r="K5" s="11" t="s">
        <v>3</v>
      </c>
      <c r="L5" s="11" t="s">
        <v>8</v>
      </c>
      <c r="M5" s="11" t="s">
        <v>42</v>
      </c>
      <c r="N5" s="11" t="s">
        <v>3</v>
      </c>
      <c r="O5" s="11" t="s">
        <v>8</v>
      </c>
      <c r="P5" s="11" t="s">
        <v>42</v>
      </c>
      <c r="Q5" s="11" t="s">
        <v>3</v>
      </c>
      <c r="R5" s="11" t="s">
        <v>8</v>
      </c>
      <c r="S5" s="11" t="s">
        <v>42</v>
      </c>
      <c r="T5" s="11" t="s">
        <v>3</v>
      </c>
      <c r="U5" s="11" t="s">
        <v>8</v>
      </c>
    </row>
    <row r="6" spans="1:25" ht="157.5" x14ac:dyDescent="0.25">
      <c r="A6" s="1">
        <v>1</v>
      </c>
      <c r="B6" s="2" t="s">
        <v>9</v>
      </c>
      <c r="C6" s="21" t="s">
        <v>21</v>
      </c>
      <c r="D6" s="32">
        <v>1.65</v>
      </c>
      <c r="E6" s="33" t="s">
        <v>4</v>
      </c>
      <c r="F6" s="34">
        <v>500</v>
      </c>
      <c r="G6" s="35">
        <f t="shared" ref="G6:G14" si="0">F6*D6</f>
        <v>825</v>
      </c>
      <c r="H6" s="36">
        <v>750</v>
      </c>
      <c r="I6" s="35">
        <f t="shared" ref="I6:I14" si="1">H6*D6</f>
        <v>1237.5</v>
      </c>
      <c r="J6" s="74">
        <f t="shared" ref="J6:J14" si="2">I6-U6</f>
        <v>412.5</v>
      </c>
      <c r="K6" s="36">
        <v>500</v>
      </c>
      <c r="L6" s="35">
        <f t="shared" ref="L6:L14" si="3">K6*D6</f>
        <v>825</v>
      </c>
      <c r="M6" s="74">
        <f t="shared" ref="M6:M14" si="4">L6-U6</f>
        <v>0</v>
      </c>
      <c r="N6" s="36">
        <v>900</v>
      </c>
      <c r="O6" s="35">
        <f t="shared" ref="O6:O14" si="5">N6*D6</f>
        <v>1485</v>
      </c>
      <c r="P6" s="74">
        <f t="shared" ref="P6:P14" si="6">O6-U6</f>
        <v>660</v>
      </c>
      <c r="Q6" s="36">
        <v>2500</v>
      </c>
      <c r="R6" s="35">
        <f t="shared" ref="R6:R14" si="7">Q6*D6</f>
        <v>4125</v>
      </c>
      <c r="S6" s="74">
        <f t="shared" ref="S6:S14" si="8">R6-U6</f>
        <v>3300</v>
      </c>
      <c r="T6" s="36">
        <f>F6</f>
        <v>500</v>
      </c>
      <c r="U6" s="35">
        <f t="shared" ref="U6:U14" si="9">T6*D6</f>
        <v>825</v>
      </c>
    </row>
    <row r="7" spans="1:25" ht="236.25" x14ac:dyDescent="0.25">
      <c r="A7" s="1">
        <f>A6+1</f>
        <v>2</v>
      </c>
      <c r="B7" s="2" t="s">
        <v>20</v>
      </c>
      <c r="C7" s="21" t="s">
        <v>26</v>
      </c>
      <c r="D7" s="32">
        <v>4.1500000000000004</v>
      </c>
      <c r="E7" s="33" t="s">
        <v>4</v>
      </c>
      <c r="F7" s="35">
        <v>12000</v>
      </c>
      <c r="G7" s="35">
        <f t="shared" si="0"/>
        <v>49800.000000000007</v>
      </c>
      <c r="H7" s="36">
        <v>14800</v>
      </c>
      <c r="I7" s="35">
        <f t="shared" si="1"/>
        <v>61420.000000000007</v>
      </c>
      <c r="J7" s="74">
        <f t="shared" si="2"/>
        <v>36520</v>
      </c>
      <c r="K7" s="36">
        <v>13000</v>
      </c>
      <c r="L7" s="35">
        <f t="shared" si="3"/>
        <v>53950.000000000007</v>
      </c>
      <c r="M7" s="74">
        <f t="shared" si="4"/>
        <v>29050.000000000004</v>
      </c>
      <c r="N7" s="34">
        <v>6000</v>
      </c>
      <c r="O7" s="35">
        <f t="shared" si="5"/>
        <v>24900.000000000004</v>
      </c>
      <c r="P7" s="74">
        <f t="shared" si="6"/>
        <v>0</v>
      </c>
      <c r="Q7" s="36">
        <v>120000</v>
      </c>
      <c r="R7" s="35">
        <f t="shared" si="7"/>
        <v>498000.00000000006</v>
      </c>
      <c r="S7" s="74">
        <f t="shared" si="8"/>
        <v>473100.00000000006</v>
      </c>
      <c r="T7" s="36">
        <f>N7</f>
        <v>6000</v>
      </c>
      <c r="U7" s="35">
        <f t="shared" si="9"/>
        <v>24900.000000000004</v>
      </c>
    </row>
    <row r="8" spans="1:25" ht="315" x14ac:dyDescent="0.25">
      <c r="A8" s="1">
        <f>A7+1</f>
        <v>3</v>
      </c>
      <c r="B8" s="2" t="s">
        <v>23</v>
      </c>
      <c r="C8" s="22" t="s">
        <v>24</v>
      </c>
      <c r="D8" s="32">
        <v>78</v>
      </c>
      <c r="E8" s="37" t="s">
        <v>5</v>
      </c>
      <c r="F8" s="34">
        <v>700</v>
      </c>
      <c r="G8" s="35">
        <f t="shared" si="0"/>
        <v>54600</v>
      </c>
      <c r="H8" s="36">
        <v>720</v>
      </c>
      <c r="I8" s="35">
        <f t="shared" si="1"/>
        <v>56160</v>
      </c>
      <c r="J8" s="74">
        <f t="shared" si="2"/>
        <v>1560</v>
      </c>
      <c r="K8" s="36">
        <v>940</v>
      </c>
      <c r="L8" s="35">
        <f t="shared" si="3"/>
        <v>73320</v>
      </c>
      <c r="M8" s="74">
        <f t="shared" si="4"/>
        <v>18720</v>
      </c>
      <c r="N8" s="36">
        <v>1800</v>
      </c>
      <c r="O8" s="35">
        <f t="shared" si="5"/>
        <v>140400</v>
      </c>
      <c r="P8" s="74">
        <f t="shared" si="6"/>
        <v>85800</v>
      </c>
      <c r="Q8" s="36">
        <v>900</v>
      </c>
      <c r="R8" s="35">
        <f t="shared" si="7"/>
        <v>70200</v>
      </c>
      <c r="S8" s="74">
        <f t="shared" si="8"/>
        <v>15600</v>
      </c>
      <c r="T8" s="36">
        <f>F8</f>
        <v>700</v>
      </c>
      <c r="U8" s="35">
        <f t="shared" si="9"/>
        <v>54600</v>
      </c>
      <c r="V8" s="15"/>
      <c r="W8" s="15"/>
      <c r="X8" s="15"/>
      <c r="Y8" s="15"/>
    </row>
    <row r="9" spans="1:25" ht="110.25" x14ac:dyDescent="0.25">
      <c r="A9" s="1">
        <f>A8+1</f>
        <v>4</v>
      </c>
      <c r="B9" s="2" t="s">
        <v>12</v>
      </c>
      <c r="C9" s="21" t="s">
        <v>25</v>
      </c>
      <c r="D9" s="32">
        <v>16</v>
      </c>
      <c r="E9" s="33" t="s">
        <v>13</v>
      </c>
      <c r="F9" s="36">
        <v>550</v>
      </c>
      <c r="G9" s="35">
        <f t="shared" si="0"/>
        <v>8800</v>
      </c>
      <c r="H9" s="39">
        <v>380</v>
      </c>
      <c r="I9" s="35">
        <f t="shared" si="1"/>
        <v>6080</v>
      </c>
      <c r="J9" s="74">
        <f t="shared" si="2"/>
        <v>0</v>
      </c>
      <c r="K9" s="36">
        <v>660</v>
      </c>
      <c r="L9" s="35">
        <f t="shared" si="3"/>
        <v>10560</v>
      </c>
      <c r="M9" s="74">
        <f t="shared" si="4"/>
        <v>4480</v>
      </c>
      <c r="N9" s="36">
        <v>650</v>
      </c>
      <c r="O9" s="35">
        <f t="shared" si="5"/>
        <v>10400</v>
      </c>
      <c r="P9" s="74">
        <f t="shared" si="6"/>
        <v>4320</v>
      </c>
      <c r="Q9" s="36">
        <v>600</v>
      </c>
      <c r="R9" s="35">
        <f t="shared" si="7"/>
        <v>9600</v>
      </c>
      <c r="S9" s="74">
        <f t="shared" si="8"/>
        <v>3520</v>
      </c>
      <c r="T9" s="36">
        <f>H9</f>
        <v>380</v>
      </c>
      <c r="U9" s="35">
        <f t="shared" si="9"/>
        <v>6080</v>
      </c>
    </row>
    <row r="10" spans="1:25" ht="236.25" x14ac:dyDescent="0.25">
      <c r="A10" s="1">
        <f>A9+1</f>
        <v>5</v>
      </c>
      <c r="B10" s="2" t="s">
        <v>14</v>
      </c>
      <c r="C10" s="23" t="s">
        <v>31</v>
      </c>
      <c r="D10" s="32">
        <v>1.65</v>
      </c>
      <c r="E10" s="33" t="s">
        <v>4</v>
      </c>
      <c r="F10" s="38">
        <v>6200</v>
      </c>
      <c r="G10" s="35">
        <f t="shared" si="0"/>
        <v>10230</v>
      </c>
      <c r="H10" s="39">
        <v>5800</v>
      </c>
      <c r="I10" s="35">
        <f t="shared" si="1"/>
        <v>9570</v>
      </c>
      <c r="J10" s="74">
        <f t="shared" si="2"/>
        <v>0</v>
      </c>
      <c r="K10" s="36">
        <v>6500</v>
      </c>
      <c r="L10" s="35">
        <f t="shared" si="3"/>
        <v>10725</v>
      </c>
      <c r="M10" s="74">
        <f t="shared" si="4"/>
        <v>1155</v>
      </c>
      <c r="N10" s="36">
        <v>15750</v>
      </c>
      <c r="O10" s="35">
        <f t="shared" si="5"/>
        <v>25987.5</v>
      </c>
      <c r="P10" s="74">
        <f t="shared" si="6"/>
        <v>16417.5</v>
      </c>
      <c r="Q10" s="36">
        <v>7000</v>
      </c>
      <c r="R10" s="35">
        <f t="shared" si="7"/>
        <v>11550</v>
      </c>
      <c r="S10" s="74">
        <f t="shared" si="8"/>
        <v>1980</v>
      </c>
      <c r="T10" s="36">
        <f>H10</f>
        <v>5800</v>
      </c>
      <c r="U10" s="35">
        <f t="shared" si="9"/>
        <v>9570</v>
      </c>
    </row>
    <row r="11" spans="1:25" ht="131.25" customHeight="1" x14ac:dyDescent="0.25">
      <c r="A11" s="1">
        <v>6</v>
      </c>
      <c r="B11" s="2" t="s">
        <v>17</v>
      </c>
      <c r="C11" s="14" t="s">
        <v>27</v>
      </c>
      <c r="D11" s="32">
        <v>380</v>
      </c>
      <c r="E11" s="33" t="s">
        <v>18</v>
      </c>
      <c r="F11" s="34">
        <v>115</v>
      </c>
      <c r="G11" s="35">
        <f t="shared" si="0"/>
        <v>43700</v>
      </c>
      <c r="H11" s="36">
        <v>135</v>
      </c>
      <c r="I11" s="35">
        <f t="shared" si="1"/>
        <v>51300</v>
      </c>
      <c r="J11" s="74">
        <f t="shared" si="2"/>
        <v>7600</v>
      </c>
      <c r="K11" s="36">
        <v>120</v>
      </c>
      <c r="L11" s="35">
        <f t="shared" si="3"/>
        <v>45600</v>
      </c>
      <c r="M11" s="74">
        <f t="shared" si="4"/>
        <v>1900</v>
      </c>
      <c r="N11" s="36">
        <v>150</v>
      </c>
      <c r="O11" s="35">
        <f t="shared" si="5"/>
        <v>57000</v>
      </c>
      <c r="P11" s="74">
        <f t="shared" si="6"/>
        <v>13300</v>
      </c>
      <c r="Q11" s="36">
        <v>130</v>
      </c>
      <c r="R11" s="35">
        <f t="shared" si="7"/>
        <v>49400</v>
      </c>
      <c r="S11" s="74">
        <f t="shared" si="8"/>
        <v>5700</v>
      </c>
      <c r="T11" s="36">
        <f>F11</f>
        <v>115</v>
      </c>
      <c r="U11" s="35">
        <f t="shared" si="9"/>
        <v>43700</v>
      </c>
    </row>
    <row r="12" spans="1:25" ht="110.25" x14ac:dyDescent="0.25">
      <c r="A12" s="1">
        <v>7</v>
      </c>
      <c r="B12" s="2" t="s">
        <v>19</v>
      </c>
      <c r="C12" s="22" t="s">
        <v>28</v>
      </c>
      <c r="D12" s="32">
        <v>133.85</v>
      </c>
      <c r="E12" s="33" t="s">
        <v>5</v>
      </c>
      <c r="F12" s="38">
        <v>110</v>
      </c>
      <c r="G12" s="35">
        <f t="shared" si="0"/>
        <v>14723.5</v>
      </c>
      <c r="H12" s="36">
        <v>250</v>
      </c>
      <c r="I12" s="35">
        <f t="shared" si="1"/>
        <v>33462.5</v>
      </c>
      <c r="J12" s="74">
        <f t="shared" si="2"/>
        <v>19140.550000000003</v>
      </c>
      <c r="K12" s="39">
        <v>107</v>
      </c>
      <c r="L12" s="35">
        <f t="shared" si="3"/>
        <v>14321.949999999999</v>
      </c>
      <c r="M12" s="74">
        <f t="shared" si="4"/>
        <v>0</v>
      </c>
      <c r="N12" s="36">
        <v>180</v>
      </c>
      <c r="O12" s="35">
        <f t="shared" si="5"/>
        <v>24093</v>
      </c>
      <c r="P12" s="74">
        <f t="shared" si="6"/>
        <v>9771.0500000000011</v>
      </c>
      <c r="Q12" s="36">
        <v>200</v>
      </c>
      <c r="R12" s="35">
        <f t="shared" si="7"/>
        <v>26770</v>
      </c>
      <c r="S12" s="74">
        <f t="shared" si="8"/>
        <v>12448.050000000001</v>
      </c>
      <c r="T12" s="36">
        <f>K12</f>
        <v>107</v>
      </c>
      <c r="U12" s="35">
        <f t="shared" si="9"/>
        <v>14321.949999999999</v>
      </c>
    </row>
    <row r="13" spans="1:25" ht="299.25" x14ac:dyDescent="0.25">
      <c r="A13" s="1">
        <f>A12+1</f>
        <v>8</v>
      </c>
      <c r="B13" s="2" t="s">
        <v>29</v>
      </c>
      <c r="C13" s="22" t="s">
        <v>32</v>
      </c>
      <c r="D13" s="32">
        <v>70</v>
      </c>
      <c r="E13" s="33" t="s">
        <v>13</v>
      </c>
      <c r="F13" s="38">
        <v>450</v>
      </c>
      <c r="G13" s="35">
        <f t="shared" si="0"/>
        <v>31500</v>
      </c>
      <c r="H13" s="39">
        <v>400</v>
      </c>
      <c r="I13" s="35">
        <f t="shared" si="1"/>
        <v>28000</v>
      </c>
      <c r="J13" s="74">
        <f t="shared" si="2"/>
        <v>0</v>
      </c>
      <c r="K13" s="36">
        <v>835</v>
      </c>
      <c r="L13" s="35">
        <f t="shared" si="3"/>
        <v>58450</v>
      </c>
      <c r="M13" s="74">
        <f t="shared" si="4"/>
        <v>30450</v>
      </c>
      <c r="N13" s="36">
        <v>700</v>
      </c>
      <c r="O13" s="35">
        <f t="shared" si="5"/>
        <v>49000</v>
      </c>
      <c r="P13" s="74">
        <f t="shared" si="6"/>
        <v>21000</v>
      </c>
      <c r="Q13" s="36">
        <v>400</v>
      </c>
      <c r="R13" s="35">
        <f t="shared" si="7"/>
        <v>28000</v>
      </c>
      <c r="S13" s="74">
        <f t="shared" si="8"/>
        <v>0</v>
      </c>
      <c r="T13" s="36">
        <f>H13</f>
        <v>400</v>
      </c>
      <c r="U13" s="35">
        <f t="shared" si="9"/>
        <v>28000</v>
      </c>
    </row>
    <row r="14" spans="1:25" ht="173.25" x14ac:dyDescent="0.25">
      <c r="A14" s="1">
        <f>A13+1</f>
        <v>9</v>
      </c>
      <c r="B14" s="2" t="s">
        <v>30</v>
      </c>
      <c r="C14" s="22" t="s">
        <v>33</v>
      </c>
      <c r="D14" s="32">
        <v>50</v>
      </c>
      <c r="E14" s="33" t="s">
        <v>13</v>
      </c>
      <c r="F14" s="38">
        <v>650</v>
      </c>
      <c r="G14" s="35">
        <f t="shared" si="0"/>
        <v>32500</v>
      </c>
      <c r="H14" s="36">
        <v>650</v>
      </c>
      <c r="I14" s="35">
        <f t="shared" si="1"/>
        <v>32500</v>
      </c>
      <c r="J14" s="74">
        <f t="shared" si="2"/>
        <v>11000</v>
      </c>
      <c r="K14" s="36">
        <v>630</v>
      </c>
      <c r="L14" s="35">
        <f t="shared" si="3"/>
        <v>31500</v>
      </c>
      <c r="M14" s="74">
        <f t="shared" si="4"/>
        <v>10000</v>
      </c>
      <c r="N14" s="36">
        <v>1300</v>
      </c>
      <c r="O14" s="35">
        <f t="shared" si="5"/>
        <v>65000</v>
      </c>
      <c r="P14" s="74">
        <f t="shared" si="6"/>
        <v>43500</v>
      </c>
      <c r="Q14" s="39">
        <v>430</v>
      </c>
      <c r="R14" s="35">
        <f t="shared" si="7"/>
        <v>21500</v>
      </c>
      <c r="S14" s="74">
        <f t="shared" si="8"/>
        <v>0</v>
      </c>
      <c r="T14" s="36">
        <f>Q14</f>
        <v>430</v>
      </c>
      <c r="U14" s="35">
        <f t="shared" si="9"/>
        <v>21500</v>
      </c>
    </row>
    <row r="15" spans="1:25" x14ac:dyDescent="0.25">
      <c r="A15" s="17"/>
      <c r="B15" s="17"/>
      <c r="C15" s="25" t="s">
        <v>15</v>
      </c>
      <c r="D15" s="26"/>
      <c r="E15" s="27"/>
      <c r="F15" s="28"/>
      <c r="G15" s="29">
        <f>SUM(G6:G14)</f>
        <v>246678.5</v>
      </c>
      <c r="H15" s="28"/>
      <c r="I15" s="29">
        <f>SUM(I6:I14)</f>
        <v>279730</v>
      </c>
      <c r="J15" s="75"/>
      <c r="K15" s="28"/>
      <c r="L15" s="29">
        <f>SUM(L6:L14)</f>
        <v>299251.95</v>
      </c>
      <c r="M15" s="75"/>
      <c r="N15" s="28"/>
      <c r="O15" s="29">
        <f>SUM(O6:O14)</f>
        <v>398265.5</v>
      </c>
      <c r="P15" s="75"/>
      <c r="Q15" s="28"/>
      <c r="R15" s="29">
        <f>SUM(R6:R14)</f>
        <v>719145</v>
      </c>
      <c r="S15" s="75"/>
      <c r="T15" s="28"/>
      <c r="U15" s="29">
        <f>SUM(U6:U14)</f>
        <v>203496.95</v>
      </c>
      <c r="V15" s="15"/>
      <c r="W15" s="15"/>
      <c r="X15" s="15"/>
    </row>
    <row r="16" spans="1:25" x14ac:dyDescent="0.25">
      <c r="A16" s="17"/>
      <c r="B16" s="17"/>
      <c r="C16" s="25" t="s">
        <v>6</v>
      </c>
      <c r="D16" s="26"/>
      <c r="E16" s="27"/>
      <c r="F16" s="28"/>
      <c r="G16" s="30">
        <f>G15*18%</f>
        <v>44402.13</v>
      </c>
      <c r="H16" s="31"/>
      <c r="I16" s="30">
        <f>I15*18%</f>
        <v>50351.4</v>
      </c>
      <c r="J16" s="76"/>
      <c r="K16" s="31"/>
      <c r="L16" s="30">
        <f>L15*18%</f>
        <v>53865.351000000002</v>
      </c>
      <c r="M16" s="76"/>
      <c r="N16" s="31"/>
      <c r="O16" s="30">
        <f>O15*18%</f>
        <v>71687.789999999994</v>
      </c>
      <c r="P16" s="76"/>
      <c r="Q16" s="31"/>
      <c r="R16" s="30">
        <f>R15*18%</f>
        <v>129446.09999999999</v>
      </c>
      <c r="S16" s="76"/>
      <c r="T16" s="31"/>
      <c r="U16" s="30">
        <f>U15*18%</f>
        <v>36629.451000000001</v>
      </c>
      <c r="V16" s="15"/>
      <c r="W16" s="15"/>
      <c r="X16" s="15"/>
    </row>
    <row r="17" spans="1:24" x14ac:dyDescent="0.25">
      <c r="A17" s="17"/>
      <c r="B17" s="17"/>
      <c r="C17" s="25" t="s">
        <v>7</v>
      </c>
      <c r="D17" s="26"/>
      <c r="E17" s="27"/>
      <c r="F17" s="28"/>
      <c r="G17" s="29">
        <f>G15+G16</f>
        <v>291080.63</v>
      </c>
      <c r="H17" s="28"/>
      <c r="I17" s="29">
        <f>I15+I16</f>
        <v>330081.40000000002</v>
      </c>
      <c r="J17" s="75"/>
      <c r="K17" s="28"/>
      <c r="L17" s="29">
        <f>L15+L16</f>
        <v>353117.30100000004</v>
      </c>
      <c r="M17" s="75"/>
      <c r="N17" s="28"/>
      <c r="O17" s="29">
        <f>O15+O16</f>
        <v>469953.29</v>
      </c>
      <c r="P17" s="75"/>
      <c r="Q17" s="28"/>
      <c r="R17" s="29">
        <f>R15+R16</f>
        <v>848591.1</v>
      </c>
      <c r="S17" s="75"/>
      <c r="T17" s="28"/>
      <c r="U17" s="29">
        <f>U15+U16</f>
        <v>240126.40100000001</v>
      </c>
      <c r="V17" s="15"/>
      <c r="W17" s="15"/>
      <c r="X17" s="15"/>
    </row>
    <row r="18" spans="1:24" s="49" customFormat="1" ht="20.100000000000001" customHeight="1" x14ac:dyDescent="0.35">
      <c r="A18" s="40"/>
      <c r="B18" s="120" t="s">
        <v>43</v>
      </c>
      <c r="C18" s="121"/>
      <c r="D18" s="41"/>
      <c r="E18" s="42"/>
      <c r="F18" s="43"/>
      <c r="G18" s="44"/>
      <c r="H18" s="45"/>
      <c r="I18" s="46">
        <f>(I17-U17)/I17</f>
        <v>0.27252368355199658</v>
      </c>
      <c r="J18" s="69"/>
      <c r="K18" s="47"/>
      <c r="L18" s="46">
        <f>(L17-U17)/L17</f>
        <v>0.3199812064716705</v>
      </c>
      <c r="M18" s="69"/>
      <c r="N18" s="47"/>
      <c r="O18" s="46">
        <f>(O17-U17)/O17</f>
        <v>0.48904198330008497</v>
      </c>
      <c r="P18" s="69"/>
      <c r="Q18" s="47"/>
      <c r="R18" s="46">
        <f>(R17-U17)/R17</f>
        <v>0.71702931953917504</v>
      </c>
      <c r="S18" s="79"/>
      <c r="T18" s="45"/>
      <c r="U18" s="44"/>
      <c r="V18" s="48"/>
      <c r="W18" s="48"/>
      <c r="X18" s="48"/>
    </row>
    <row r="19" spans="1:24" s="49" customFormat="1" ht="20.100000000000001" customHeight="1" x14ac:dyDescent="0.35">
      <c r="A19" s="40"/>
      <c r="B19" s="120" t="s">
        <v>44</v>
      </c>
      <c r="C19" s="121"/>
      <c r="D19" s="41"/>
      <c r="E19" s="42"/>
      <c r="F19" s="43"/>
      <c r="G19" s="44"/>
      <c r="H19" s="45"/>
      <c r="I19" s="51">
        <v>1</v>
      </c>
      <c r="J19" s="70"/>
      <c r="K19" s="52"/>
      <c r="L19" s="51">
        <v>2</v>
      </c>
      <c r="M19" s="70"/>
      <c r="N19" s="52"/>
      <c r="O19" s="51">
        <v>3</v>
      </c>
      <c r="P19" s="70"/>
      <c r="Q19" s="52"/>
      <c r="R19" s="51">
        <v>4</v>
      </c>
      <c r="S19" s="79"/>
      <c r="T19" s="45"/>
      <c r="U19" s="44"/>
      <c r="V19" s="48"/>
      <c r="W19" s="48"/>
      <c r="X19" s="48"/>
    </row>
    <row r="20" spans="1:24" ht="20.100000000000001" customHeight="1" x14ac:dyDescent="0.25">
      <c r="A20" s="17"/>
      <c r="B20" s="55" t="s">
        <v>45</v>
      </c>
      <c r="C20" s="53"/>
      <c r="D20" s="54"/>
      <c r="E20" s="54"/>
      <c r="F20" s="54"/>
      <c r="G20" s="19"/>
      <c r="H20" s="20"/>
      <c r="I20" s="19"/>
      <c r="J20" s="75"/>
      <c r="K20" s="20"/>
      <c r="L20" s="19"/>
      <c r="M20" s="75"/>
      <c r="N20" s="20"/>
      <c r="O20" s="19"/>
      <c r="P20" s="75"/>
      <c r="Q20" s="20"/>
      <c r="R20" s="19"/>
      <c r="S20" s="75"/>
      <c r="T20" s="20"/>
      <c r="U20" s="19"/>
      <c r="V20" s="15"/>
      <c r="W20" s="15"/>
      <c r="X20" s="15"/>
    </row>
    <row r="21" spans="1:24" ht="20.100000000000001" customHeight="1" x14ac:dyDescent="0.25">
      <c r="A21" s="17"/>
      <c r="B21" s="122" t="s">
        <v>46</v>
      </c>
      <c r="C21" s="123"/>
      <c r="D21" s="123"/>
      <c r="E21" s="123"/>
      <c r="F21" s="123"/>
      <c r="G21" s="123"/>
      <c r="H21" s="124"/>
      <c r="I21" s="19"/>
      <c r="J21" s="128"/>
      <c r="K21" s="129"/>
      <c r="L21" s="129"/>
      <c r="M21" s="129"/>
      <c r="N21" s="130"/>
      <c r="O21" s="19"/>
      <c r="P21" s="75"/>
      <c r="Q21" s="20"/>
      <c r="R21" s="128"/>
      <c r="S21" s="129"/>
      <c r="T21" s="129"/>
      <c r="U21" s="130"/>
      <c r="V21" s="15"/>
      <c r="W21" s="15"/>
      <c r="X21" s="15"/>
    </row>
    <row r="22" spans="1:24" ht="20.100000000000001" customHeight="1" x14ac:dyDescent="0.25">
      <c r="A22" s="17"/>
      <c r="B22" s="125" t="s">
        <v>47</v>
      </c>
      <c r="C22" s="126"/>
      <c r="D22" s="126"/>
      <c r="E22" s="126"/>
      <c r="F22" s="126"/>
      <c r="G22" s="126"/>
      <c r="H22" s="127"/>
      <c r="I22" s="19"/>
      <c r="J22" s="131"/>
      <c r="K22" s="132"/>
      <c r="L22" s="132"/>
      <c r="M22" s="132"/>
      <c r="N22" s="133"/>
      <c r="O22" s="19"/>
      <c r="P22" s="75"/>
      <c r="Q22" s="20"/>
      <c r="R22" s="131"/>
      <c r="S22" s="132"/>
      <c r="T22" s="132"/>
      <c r="U22" s="133"/>
      <c r="V22" s="15"/>
      <c r="W22" s="15"/>
      <c r="X22" s="15"/>
    </row>
    <row r="23" spans="1:24" ht="20.100000000000001" customHeight="1" x14ac:dyDescent="0.25">
      <c r="A23" s="5"/>
      <c r="B23" s="125" t="s">
        <v>48</v>
      </c>
      <c r="C23" s="126"/>
      <c r="D23" s="126"/>
      <c r="E23" s="126"/>
      <c r="F23" s="126"/>
      <c r="G23" s="126"/>
      <c r="H23" s="127"/>
      <c r="I23" s="16"/>
      <c r="J23" s="131"/>
      <c r="K23" s="132"/>
      <c r="L23" s="132"/>
      <c r="M23" s="132"/>
      <c r="N23" s="133"/>
      <c r="O23" s="16"/>
      <c r="P23" s="73"/>
      <c r="Q23" s="16"/>
      <c r="R23" s="131"/>
      <c r="S23" s="132"/>
      <c r="T23" s="132"/>
      <c r="U23" s="133"/>
    </row>
    <row r="24" spans="1:24" ht="20.100000000000001" customHeight="1" x14ac:dyDescent="0.25">
      <c r="A24" s="5"/>
      <c r="B24" s="125" t="s">
        <v>49</v>
      </c>
      <c r="C24" s="126"/>
      <c r="D24" s="126"/>
      <c r="E24" s="126"/>
      <c r="F24" s="126"/>
      <c r="G24" s="126"/>
      <c r="H24" s="127"/>
      <c r="I24" s="16"/>
      <c r="J24" s="131"/>
      <c r="K24" s="132"/>
      <c r="L24" s="132"/>
      <c r="M24" s="132"/>
      <c r="N24" s="133"/>
      <c r="O24" s="16"/>
      <c r="P24" s="73"/>
      <c r="Q24" s="16"/>
      <c r="R24" s="131"/>
      <c r="S24" s="132"/>
      <c r="T24" s="132"/>
      <c r="U24" s="133"/>
    </row>
    <row r="25" spans="1:24" x14ac:dyDescent="0.25">
      <c r="A25" s="5"/>
      <c r="B25" s="5"/>
      <c r="C25" s="6"/>
      <c r="D25" s="16"/>
      <c r="E25" s="3"/>
      <c r="F25" s="3"/>
      <c r="G25" s="3"/>
      <c r="H25" s="16"/>
      <c r="I25" s="16"/>
      <c r="J25" s="134"/>
      <c r="K25" s="135"/>
      <c r="L25" s="135"/>
      <c r="M25" s="135"/>
      <c r="N25" s="136"/>
      <c r="O25" s="16"/>
      <c r="P25" s="73"/>
      <c r="Q25" s="16"/>
      <c r="R25" s="134"/>
      <c r="S25" s="135"/>
      <c r="T25" s="135"/>
      <c r="U25" s="136"/>
    </row>
    <row r="26" spans="1:24" x14ac:dyDescent="0.35">
      <c r="A26" s="56"/>
      <c r="B26" s="56"/>
      <c r="C26" s="57"/>
      <c r="D26" s="58"/>
      <c r="E26" s="59"/>
      <c r="F26" s="59"/>
      <c r="G26" s="59"/>
      <c r="H26" s="58"/>
      <c r="I26" s="58"/>
      <c r="J26" s="140" t="s">
        <v>50</v>
      </c>
      <c r="K26" s="141"/>
      <c r="L26" s="141"/>
      <c r="M26" s="141"/>
      <c r="N26" s="142"/>
      <c r="O26" s="58"/>
      <c r="P26" s="71"/>
      <c r="Q26" s="58"/>
      <c r="R26" s="140" t="s">
        <v>16</v>
      </c>
      <c r="S26" s="141"/>
      <c r="T26" s="141"/>
      <c r="U26" s="142"/>
    </row>
    <row r="27" spans="1:24" x14ac:dyDescent="0.35">
      <c r="A27" s="56"/>
      <c r="B27" s="56"/>
      <c r="C27" s="57"/>
      <c r="D27" s="58"/>
      <c r="E27" s="59"/>
      <c r="F27" s="59"/>
      <c r="G27" s="59"/>
      <c r="H27" s="58"/>
      <c r="I27" s="58"/>
      <c r="J27" s="71"/>
      <c r="K27" s="58"/>
      <c r="L27" s="58"/>
      <c r="M27" s="71"/>
      <c r="N27" s="58"/>
      <c r="O27" s="58"/>
      <c r="P27" s="71"/>
      <c r="Q27" s="58"/>
      <c r="R27" s="58"/>
      <c r="S27" s="71"/>
      <c r="T27" s="58"/>
      <c r="U27" s="58"/>
    </row>
    <row r="28" spans="1:24" x14ac:dyDescent="0.35">
      <c r="A28" s="56"/>
      <c r="B28" s="56"/>
      <c r="C28" s="57"/>
      <c r="D28" s="143"/>
      <c r="E28" s="143"/>
      <c r="F28" s="143"/>
      <c r="G28" s="143"/>
      <c r="H28" s="143"/>
      <c r="I28" s="58"/>
      <c r="J28" s="71"/>
      <c r="K28" s="143"/>
      <c r="L28" s="143"/>
      <c r="M28" s="143"/>
      <c r="N28" s="143"/>
      <c r="O28" s="59"/>
      <c r="P28" s="143"/>
      <c r="Q28" s="143"/>
      <c r="R28" s="143"/>
      <c r="S28" s="143"/>
      <c r="T28" s="58"/>
      <c r="U28" s="58"/>
    </row>
    <row r="29" spans="1:24" x14ac:dyDescent="0.35">
      <c r="A29" s="56"/>
      <c r="B29" s="56"/>
      <c r="C29" s="57"/>
      <c r="D29" s="143"/>
      <c r="E29" s="143"/>
      <c r="F29" s="143"/>
      <c r="G29" s="143"/>
      <c r="H29" s="143"/>
      <c r="I29" s="58"/>
      <c r="J29" s="71"/>
      <c r="K29" s="143"/>
      <c r="L29" s="143"/>
      <c r="M29" s="143"/>
      <c r="N29" s="143"/>
      <c r="O29" s="59"/>
      <c r="P29" s="143"/>
      <c r="Q29" s="143"/>
      <c r="R29" s="143"/>
      <c r="S29" s="143"/>
      <c r="T29" s="58"/>
      <c r="U29" s="58"/>
    </row>
    <row r="30" spans="1:24" x14ac:dyDescent="0.35">
      <c r="A30" s="56"/>
      <c r="B30" s="56"/>
      <c r="C30" s="57"/>
      <c r="D30" s="143"/>
      <c r="E30" s="143"/>
      <c r="F30" s="143"/>
      <c r="G30" s="143"/>
      <c r="H30" s="143"/>
      <c r="I30" s="58"/>
      <c r="J30" s="71"/>
      <c r="K30" s="143"/>
      <c r="L30" s="143"/>
      <c r="M30" s="143"/>
      <c r="N30" s="143"/>
      <c r="O30" s="59"/>
      <c r="P30" s="143"/>
      <c r="Q30" s="143"/>
      <c r="R30" s="143"/>
      <c r="S30" s="143"/>
      <c r="T30" s="58"/>
      <c r="U30" s="58"/>
    </row>
    <row r="31" spans="1:24" x14ac:dyDescent="0.35">
      <c r="A31" s="56"/>
      <c r="B31" s="56"/>
      <c r="C31" s="57"/>
      <c r="D31" s="143"/>
      <c r="E31" s="143"/>
      <c r="F31" s="143"/>
      <c r="G31" s="143"/>
      <c r="H31" s="143"/>
      <c r="I31" s="58"/>
      <c r="J31" s="71"/>
      <c r="K31" s="143"/>
      <c r="L31" s="143"/>
      <c r="M31" s="143"/>
      <c r="N31" s="143"/>
      <c r="O31" s="59"/>
      <c r="P31" s="143"/>
      <c r="Q31" s="143"/>
      <c r="R31" s="143"/>
      <c r="S31" s="143"/>
      <c r="T31" s="58"/>
      <c r="U31" s="58"/>
    </row>
    <row r="32" spans="1:24" x14ac:dyDescent="0.35">
      <c r="A32" s="56"/>
      <c r="B32" s="56"/>
      <c r="C32" s="57"/>
      <c r="D32" s="143"/>
      <c r="E32" s="143"/>
      <c r="F32" s="143"/>
      <c r="G32" s="143"/>
      <c r="H32" s="143"/>
      <c r="I32" s="58"/>
      <c r="J32" s="71"/>
      <c r="K32" s="143"/>
      <c r="L32" s="143"/>
      <c r="M32" s="143"/>
      <c r="N32" s="143"/>
      <c r="O32" s="59"/>
      <c r="P32" s="143"/>
      <c r="Q32" s="143"/>
      <c r="R32" s="143"/>
      <c r="S32" s="143"/>
      <c r="T32" s="58"/>
      <c r="U32" s="58"/>
    </row>
    <row r="33" spans="1:21" x14ac:dyDescent="0.35">
      <c r="A33" s="60"/>
      <c r="B33" s="61"/>
      <c r="C33" s="61"/>
      <c r="D33" s="143"/>
      <c r="E33" s="143"/>
      <c r="F33" s="143"/>
      <c r="G33" s="143"/>
      <c r="H33" s="143"/>
      <c r="I33" s="58"/>
      <c r="J33" s="71"/>
      <c r="K33" s="143"/>
      <c r="L33" s="143"/>
      <c r="M33" s="143"/>
      <c r="N33" s="143"/>
      <c r="O33" s="59"/>
      <c r="P33" s="143"/>
      <c r="Q33" s="143"/>
      <c r="R33" s="143"/>
      <c r="S33" s="143"/>
      <c r="T33" s="58"/>
      <c r="U33" s="58"/>
    </row>
    <row r="34" spans="1:21" s="50" customFormat="1" ht="20.100000000000001" customHeight="1" x14ac:dyDescent="0.25">
      <c r="A34" s="62"/>
      <c r="B34" s="55"/>
      <c r="C34" s="55"/>
      <c r="D34" s="137" t="s">
        <v>51</v>
      </c>
      <c r="E34" s="138"/>
      <c r="F34" s="138"/>
      <c r="G34" s="138"/>
      <c r="H34" s="139"/>
      <c r="I34" s="33"/>
      <c r="J34" s="72"/>
      <c r="K34" s="137" t="s">
        <v>52</v>
      </c>
      <c r="L34" s="138"/>
      <c r="M34" s="138"/>
      <c r="N34" s="139"/>
      <c r="O34" s="33"/>
      <c r="P34" s="137" t="s">
        <v>53</v>
      </c>
      <c r="Q34" s="138"/>
      <c r="R34" s="138"/>
      <c r="S34" s="139"/>
      <c r="T34" s="33"/>
      <c r="U34" s="33"/>
    </row>
    <row r="35" spans="1:21" x14ac:dyDescent="0.25">
      <c r="A35" s="9"/>
      <c r="B35" s="9"/>
      <c r="C35" s="9"/>
      <c r="D35" s="18"/>
      <c r="E35" s="18"/>
      <c r="F35" s="9"/>
      <c r="G35" s="9"/>
      <c r="H35" s="9"/>
      <c r="I35" s="9"/>
      <c r="J35" s="77"/>
      <c r="K35" s="9"/>
      <c r="L35" s="9"/>
      <c r="M35" s="77"/>
      <c r="N35" s="9"/>
      <c r="O35" s="9"/>
      <c r="P35" s="77"/>
      <c r="Q35" s="9"/>
      <c r="R35" s="9"/>
      <c r="S35" s="77"/>
      <c r="T35" s="9"/>
      <c r="U35" s="9"/>
    </row>
    <row r="36" spans="1:21" x14ac:dyDescent="0.25">
      <c r="A36" s="9"/>
      <c r="B36" s="9"/>
      <c r="C36" s="9"/>
      <c r="D36" s="18"/>
      <c r="E36" s="18"/>
      <c r="F36" s="9"/>
      <c r="G36" s="9"/>
      <c r="H36" s="9"/>
      <c r="I36" s="9"/>
      <c r="J36" s="77"/>
      <c r="K36" s="9"/>
      <c r="L36" s="9"/>
      <c r="M36" s="77"/>
      <c r="N36" s="9"/>
      <c r="O36" s="9"/>
      <c r="P36" s="77"/>
      <c r="Q36" s="9"/>
      <c r="R36" s="9"/>
      <c r="S36" s="77"/>
      <c r="T36" s="9"/>
      <c r="U36" s="9"/>
    </row>
    <row r="37" spans="1:21" x14ac:dyDescent="0.25">
      <c r="A37" s="9"/>
      <c r="B37" s="9"/>
      <c r="C37" s="9"/>
      <c r="D37" s="18"/>
      <c r="E37" s="18"/>
      <c r="F37" s="9"/>
      <c r="G37" s="9"/>
      <c r="H37" s="9"/>
      <c r="I37" s="9"/>
      <c r="J37" s="77"/>
      <c r="K37" s="9"/>
      <c r="L37" s="9"/>
      <c r="M37" s="77"/>
      <c r="N37" s="9"/>
      <c r="O37" s="9"/>
      <c r="P37" s="77"/>
      <c r="Q37" s="9"/>
      <c r="R37" s="9"/>
      <c r="S37" s="77"/>
      <c r="T37" s="9"/>
      <c r="U37" s="9"/>
    </row>
    <row r="38" spans="1:21" x14ac:dyDescent="0.25">
      <c r="A38" s="9"/>
      <c r="B38" s="9"/>
      <c r="C38" s="9"/>
      <c r="D38" s="18"/>
      <c r="E38" s="18"/>
      <c r="F38" s="9"/>
      <c r="G38" s="9"/>
      <c r="H38" s="9"/>
      <c r="I38" s="9"/>
      <c r="J38" s="77"/>
      <c r="K38" s="9"/>
      <c r="L38" s="9"/>
      <c r="M38" s="77"/>
      <c r="N38" s="9"/>
      <c r="O38" s="9"/>
      <c r="P38" s="77"/>
      <c r="Q38" s="9"/>
      <c r="R38" s="9"/>
      <c r="S38" s="77"/>
      <c r="T38" s="9"/>
      <c r="U38" s="9"/>
    </row>
  </sheetData>
  <mergeCells count="30">
    <mergeCell ref="R21:U25"/>
    <mergeCell ref="K34:N34"/>
    <mergeCell ref="P34:S34"/>
    <mergeCell ref="D34:H34"/>
    <mergeCell ref="J26:N26"/>
    <mergeCell ref="R26:U26"/>
    <mergeCell ref="D28:H33"/>
    <mergeCell ref="K28:N33"/>
    <mergeCell ref="P28:S33"/>
    <mergeCell ref="B18:C18"/>
    <mergeCell ref="B19:C19"/>
    <mergeCell ref="B21:H21"/>
    <mergeCell ref="B22:H22"/>
    <mergeCell ref="J21:N25"/>
    <mergeCell ref="B23:H23"/>
    <mergeCell ref="B24:H24"/>
    <mergeCell ref="A1:U1"/>
    <mergeCell ref="A2:U2"/>
    <mergeCell ref="A3:U3"/>
    <mergeCell ref="H4:J4"/>
    <mergeCell ref="K4:M4"/>
    <mergeCell ref="A4:A5"/>
    <mergeCell ref="B4:B5"/>
    <mergeCell ref="C4:C5"/>
    <mergeCell ref="D4:D5"/>
    <mergeCell ref="E4:E5"/>
    <mergeCell ref="T4:U4"/>
    <mergeCell ref="F4:G4"/>
    <mergeCell ref="N4:P4"/>
    <mergeCell ref="Q4:S4"/>
  </mergeCells>
  <printOptions gridLines="1"/>
  <pageMargins left="0.45" right="0.2" top="0.5" bottom="0.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9"/>
  <sheetViews>
    <sheetView zoomScale="70" zoomScaleNormal="70" workbookViewId="0">
      <pane xSplit="5" ySplit="6" topLeftCell="F17" activePane="bottomRight" state="frozen"/>
      <selection pane="topRight" activeCell="F1" sqref="F1"/>
      <selection pane="bottomLeft" activeCell="A6" sqref="A6"/>
      <selection pane="bottomRight" activeCell="K14" sqref="K14"/>
    </sheetView>
  </sheetViews>
  <sheetFormatPr defaultRowHeight="15.75" x14ac:dyDescent="0.25"/>
  <cols>
    <col min="1" max="1" width="6.7109375" style="12" customWidth="1"/>
    <col min="2" max="2" width="12.7109375" style="12" customWidth="1"/>
    <col min="3" max="3" width="29.85546875" style="12" customWidth="1"/>
    <col min="4" max="4" width="8.85546875" style="24" customWidth="1"/>
    <col min="5" max="5" width="6.7109375" style="13" customWidth="1"/>
    <col min="6" max="6" width="9" style="12" customWidth="1"/>
    <col min="7" max="7" width="10.5703125" style="12" customWidth="1"/>
    <col min="8" max="8" width="9" style="12" customWidth="1"/>
    <col min="9" max="10" width="10.7109375" style="12" customWidth="1"/>
    <col min="11" max="11" width="10.7109375" style="12" bestFit="1" customWidth="1"/>
    <col min="12" max="12" width="10.42578125" style="12" customWidth="1"/>
    <col min="13" max="13" width="9.7109375" style="12" customWidth="1"/>
    <col min="14" max="14" width="9.140625" style="50"/>
    <col min="15" max="15" width="11.85546875" style="50" customWidth="1"/>
    <col min="16" max="16384" width="9.140625" style="12"/>
  </cols>
  <sheetData>
    <row r="1" spans="1:17" ht="26.25" customHeight="1" x14ac:dyDescent="0.25">
      <c r="A1" s="113" t="s">
        <v>0</v>
      </c>
      <c r="B1" s="113"/>
      <c r="C1" s="113"/>
      <c r="D1" s="113"/>
      <c r="E1" s="113"/>
      <c r="F1" s="113"/>
      <c r="G1" s="113"/>
      <c r="H1" s="113"/>
      <c r="I1" s="113"/>
      <c r="J1" s="113"/>
      <c r="K1" s="113"/>
      <c r="L1" s="113"/>
      <c r="M1" s="113"/>
      <c r="N1" s="89"/>
      <c r="O1" s="89"/>
    </row>
    <row r="2" spans="1:17" ht="24.75" customHeight="1" x14ac:dyDescent="0.25">
      <c r="A2" s="113" t="s">
        <v>36</v>
      </c>
      <c r="B2" s="113"/>
      <c r="C2" s="113"/>
      <c r="D2" s="113"/>
      <c r="E2" s="113"/>
      <c r="F2" s="113"/>
      <c r="G2" s="113"/>
      <c r="H2" s="113"/>
      <c r="I2" s="113"/>
      <c r="J2" s="113"/>
      <c r="K2" s="113"/>
      <c r="L2" s="113"/>
      <c r="M2" s="113"/>
      <c r="N2" s="89"/>
      <c r="O2" s="89"/>
    </row>
    <row r="3" spans="1:17" s="13" customFormat="1" ht="27" customHeight="1" x14ac:dyDescent="0.25">
      <c r="A3" s="145" t="s">
        <v>22</v>
      </c>
      <c r="B3" s="146"/>
      <c r="C3" s="146"/>
      <c r="D3" s="146"/>
      <c r="E3" s="146"/>
      <c r="F3" s="146"/>
      <c r="G3" s="146"/>
      <c r="H3" s="146"/>
      <c r="I3" s="146"/>
      <c r="J3" s="146"/>
      <c r="K3" s="146"/>
      <c r="L3" s="146"/>
      <c r="M3" s="146"/>
      <c r="N3" s="146"/>
      <c r="O3" s="147"/>
    </row>
    <row r="4" spans="1:17" s="13" customFormat="1" ht="27" customHeight="1" x14ac:dyDescent="0.25">
      <c r="A4" s="91"/>
      <c r="B4" s="92"/>
      <c r="C4" s="92"/>
      <c r="D4" s="92"/>
      <c r="E4" s="92"/>
      <c r="F4" s="92"/>
      <c r="G4" s="92"/>
      <c r="H4" s="92"/>
      <c r="I4" s="92"/>
      <c r="J4" s="148" t="s">
        <v>54</v>
      </c>
      <c r="K4" s="148"/>
      <c r="L4" s="92"/>
      <c r="M4" s="92"/>
      <c r="N4" s="92"/>
      <c r="O4" s="93"/>
    </row>
    <row r="5" spans="1:17" s="13" customFormat="1" ht="43.5" customHeight="1" x14ac:dyDescent="0.25">
      <c r="A5" s="119" t="s">
        <v>11</v>
      </c>
      <c r="B5" s="119" t="s">
        <v>10</v>
      </c>
      <c r="C5" s="119" t="s">
        <v>1</v>
      </c>
      <c r="D5" s="119" t="s">
        <v>34</v>
      </c>
      <c r="E5" s="119" t="s">
        <v>2</v>
      </c>
      <c r="F5" s="119" t="s">
        <v>35</v>
      </c>
      <c r="G5" s="119"/>
      <c r="H5" s="119" t="s">
        <v>38</v>
      </c>
      <c r="I5" s="119"/>
      <c r="J5" s="119"/>
      <c r="K5" s="119"/>
      <c r="L5" s="119" t="s">
        <v>41</v>
      </c>
      <c r="M5" s="119"/>
      <c r="N5" s="119"/>
      <c r="O5" s="119"/>
    </row>
    <row r="6" spans="1:17" ht="27.75" customHeight="1" x14ac:dyDescent="0.25">
      <c r="A6" s="119"/>
      <c r="B6" s="119"/>
      <c r="C6" s="119"/>
      <c r="D6" s="119"/>
      <c r="E6" s="119"/>
      <c r="F6" s="68" t="s">
        <v>3</v>
      </c>
      <c r="G6" s="68" t="s">
        <v>8</v>
      </c>
      <c r="H6" s="68" t="s">
        <v>3</v>
      </c>
      <c r="I6" s="68" t="s">
        <v>8</v>
      </c>
      <c r="J6" s="68" t="s">
        <v>3</v>
      </c>
      <c r="K6" s="68" t="s">
        <v>8</v>
      </c>
      <c r="L6" s="68" t="s">
        <v>3</v>
      </c>
      <c r="M6" s="68" t="s">
        <v>8</v>
      </c>
      <c r="N6" s="68" t="s">
        <v>3</v>
      </c>
      <c r="O6" s="68" t="s">
        <v>8</v>
      </c>
    </row>
    <row r="7" spans="1:17" ht="157.5" x14ac:dyDescent="0.25">
      <c r="A7" s="1">
        <v>1</v>
      </c>
      <c r="B7" s="2" t="s">
        <v>9</v>
      </c>
      <c r="C7" s="21" t="s">
        <v>21</v>
      </c>
      <c r="D7" s="32">
        <v>1.65</v>
      </c>
      <c r="E7" s="33" t="s">
        <v>4</v>
      </c>
      <c r="F7" s="34">
        <v>500</v>
      </c>
      <c r="G7" s="35">
        <f t="shared" ref="G7:G15" si="0">F7*D7</f>
        <v>825</v>
      </c>
      <c r="H7" s="36">
        <v>750</v>
      </c>
      <c r="I7" s="35">
        <f t="shared" ref="I7:I15" si="1">H7*D7</f>
        <v>1237.5</v>
      </c>
      <c r="J7" s="36">
        <f>H7*93.9162%</f>
        <v>704.37150000000008</v>
      </c>
      <c r="K7" s="35">
        <f>J7*D7</f>
        <v>1162.2129750000001</v>
      </c>
      <c r="L7" s="36">
        <v>2500</v>
      </c>
      <c r="M7" s="35">
        <f t="shared" ref="M7:M15" si="2">L7*D7</f>
        <v>4125</v>
      </c>
      <c r="N7" s="4">
        <f>L7*90%</f>
        <v>2250</v>
      </c>
      <c r="O7" s="89">
        <f t="shared" ref="O7:O15" si="3">N7*D7</f>
        <v>3712.5</v>
      </c>
    </row>
    <row r="8" spans="1:17" ht="236.25" x14ac:dyDescent="0.25">
      <c r="A8" s="1">
        <f>A7+1</f>
        <v>2</v>
      </c>
      <c r="B8" s="2" t="s">
        <v>20</v>
      </c>
      <c r="C8" s="21" t="s">
        <v>26</v>
      </c>
      <c r="D8" s="32">
        <v>4.1500000000000004</v>
      </c>
      <c r="E8" s="33" t="s">
        <v>4</v>
      </c>
      <c r="F8" s="35">
        <v>12000</v>
      </c>
      <c r="G8" s="35">
        <f t="shared" si="0"/>
        <v>49800.000000000007</v>
      </c>
      <c r="H8" s="36">
        <v>14800</v>
      </c>
      <c r="I8" s="35">
        <f t="shared" si="1"/>
        <v>61420.000000000007</v>
      </c>
      <c r="J8" s="36">
        <f t="shared" ref="J8:J15" si="4">H8*93.9162%</f>
        <v>13899.597600000001</v>
      </c>
      <c r="K8" s="35">
        <f t="shared" ref="K8:K15" si="5">J8*D8</f>
        <v>57683.330040000008</v>
      </c>
      <c r="L8" s="36">
        <v>120000</v>
      </c>
      <c r="M8" s="35">
        <f t="shared" si="2"/>
        <v>498000.00000000006</v>
      </c>
      <c r="N8" s="4">
        <f t="shared" ref="N8:N15" si="6">L8*90%</f>
        <v>108000</v>
      </c>
      <c r="O8" s="89">
        <f t="shared" si="3"/>
        <v>448200.00000000006</v>
      </c>
    </row>
    <row r="9" spans="1:17" ht="315" x14ac:dyDescent="0.25">
      <c r="A9" s="1">
        <f>A8+1</f>
        <v>3</v>
      </c>
      <c r="B9" s="2" t="s">
        <v>23</v>
      </c>
      <c r="C9" s="22" t="s">
        <v>24</v>
      </c>
      <c r="D9" s="32">
        <v>78</v>
      </c>
      <c r="E9" s="37" t="s">
        <v>5</v>
      </c>
      <c r="F9" s="34">
        <v>700</v>
      </c>
      <c r="G9" s="35">
        <f t="shared" si="0"/>
        <v>54600</v>
      </c>
      <c r="H9" s="36">
        <v>720</v>
      </c>
      <c r="I9" s="35">
        <f t="shared" si="1"/>
        <v>56160</v>
      </c>
      <c r="J9" s="36">
        <f t="shared" si="4"/>
        <v>676.19664</v>
      </c>
      <c r="K9" s="35">
        <f t="shared" si="5"/>
        <v>52743.337919999998</v>
      </c>
      <c r="L9" s="36">
        <v>900</v>
      </c>
      <c r="M9" s="35">
        <f t="shared" si="2"/>
        <v>70200</v>
      </c>
      <c r="N9" s="4">
        <f t="shared" si="6"/>
        <v>810</v>
      </c>
      <c r="O9" s="89">
        <f t="shared" si="3"/>
        <v>63180</v>
      </c>
      <c r="P9" s="15"/>
      <c r="Q9" s="15"/>
    </row>
    <row r="10" spans="1:17" ht="110.25" x14ac:dyDescent="0.25">
      <c r="A10" s="1">
        <f>A9+1</f>
        <v>4</v>
      </c>
      <c r="B10" s="2" t="s">
        <v>12</v>
      </c>
      <c r="C10" s="21" t="s">
        <v>25</v>
      </c>
      <c r="D10" s="32">
        <v>16</v>
      </c>
      <c r="E10" s="33" t="s">
        <v>13</v>
      </c>
      <c r="F10" s="36">
        <v>550</v>
      </c>
      <c r="G10" s="35">
        <f t="shared" si="0"/>
        <v>8800</v>
      </c>
      <c r="H10" s="39">
        <v>380</v>
      </c>
      <c r="I10" s="35">
        <f t="shared" si="1"/>
        <v>6080</v>
      </c>
      <c r="J10" s="36">
        <f t="shared" si="4"/>
        <v>356.88156000000004</v>
      </c>
      <c r="K10" s="35">
        <f t="shared" si="5"/>
        <v>5710.1049600000006</v>
      </c>
      <c r="L10" s="36">
        <v>600</v>
      </c>
      <c r="M10" s="35">
        <f t="shared" si="2"/>
        <v>9600</v>
      </c>
      <c r="N10" s="4">
        <f t="shared" si="6"/>
        <v>540</v>
      </c>
      <c r="O10" s="89">
        <f t="shared" si="3"/>
        <v>8640</v>
      </c>
    </row>
    <row r="11" spans="1:17" ht="236.25" x14ac:dyDescent="0.25">
      <c r="A11" s="1">
        <f>A10+1</f>
        <v>5</v>
      </c>
      <c r="B11" s="2" t="s">
        <v>14</v>
      </c>
      <c r="C11" s="23" t="s">
        <v>31</v>
      </c>
      <c r="D11" s="32">
        <v>1.65</v>
      </c>
      <c r="E11" s="33" t="s">
        <v>4</v>
      </c>
      <c r="F11" s="38">
        <v>6200</v>
      </c>
      <c r="G11" s="35">
        <f t="shared" si="0"/>
        <v>10230</v>
      </c>
      <c r="H11" s="39">
        <v>5800</v>
      </c>
      <c r="I11" s="35">
        <f t="shared" si="1"/>
        <v>9570</v>
      </c>
      <c r="J11" s="36">
        <f t="shared" si="4"/>
        <v>5447.1396000000004</v>
      </c>
      <c r="K11" s="35">
        <f t="shared" si="5"/>
        <v>8987.7803399999993</v>
      </c>
      <c r="L11" s="36">
        <v>7000</v>
      </c>
      <c r="M11" s="35">
        <f t="shared" si="2"/>
        <v>11550</v>
      </c>
      <c r="N11" s="4">
        <f t="shared" si="6"/>
        <v>6300</v>
      </c>
      <c r="O11" s="89">
        <f t="shared" si="3"/>
        <v>10395</v>
      </c>
    </row>
    <row r="12" spans="1:17" ht="131.25" customHeight="1" x14ac:dyDescent="0.25">
      <c r="A12" s="1">
        <v>6</v>
      </c>
      <c r="B12" s="2" t="s">
        <v>17</v>
      </c>
      <c r="C12" s="14" t="s">
        <v>27</v>
      </c>
      <c r="D12" s="32">
        <v>380</v>
      </c>
      <c r="E12" s="33" t="s">
        <v>18</v>
      </c>
      <c r="F12" s="34">
        <v>115</v>
      </c>
      <c r="G12" s="35">
        <f t="shared" si="0"/>
        <v>43700</v>
      </c>
      <c r="H12" s="36">
        <v>135</v>
      </c>
      <c r="I12" s="35">
        <f t="shared" si="1"/>
        <v>51300</v>
      </c>
      <c r="J12" s="36">
        <f t="shared" si="4"/>
        <v>126.78687000000001</v>
      </c>
      <c r="K12" s="35">
        <f t="shared" si="5"/>
        <v>48179.010600000001</v>
      </c>
      <c r="L12" s="36">
        <v>130</v>
      </c>
      <c r="M12" s="35">
        <f t="shared" si="2"/>
        <v>49400</v>
      </c>
      <c r="N12" s="4">
        <f t="shared" si="6"/>
        <v>117</v>
      </c>
      <c r="O12" s="89">
        <f t="shared" si="3"/>
        <v>44460</v>
      </c>
    </row>
    <row r="13" spans="1:17" ht="110.25" x14ac:dyDescent="0.25">
      <c r="A13" s="1">
        <v>7</v>
      </c>
      <c r="B13" s="2" t="s">
        <v>19</v>
      </c>
      <c r="C13" s="22" t="s">
        <v>28</v>
      </c>
      <c r="D13" s="32">
        <v>133.85</v>
      </c>
      <c r="E13" s="33" t="s">
        <v>5</v>
      </c>
      <c r="F13" s="38">
        <v>110</v>
      </c>
      <c r="G13" s="35">
        <f t="shared" si="0"/>
        <v>14723.5</v>
      </c>
      <c r="H13" s="36">
        <v>250</v>
      </c>
      <c r="I13" s="35">
        <f t="shared" si="1"/>
        <v>33462.5</v>
      </c>
      <c r="J13" s="36">
        <f t="shared" si="4"/>
        <v>234.79050000000001</v>
      </c>
      <c r="K13" s="35">
        <f t="shared" si="5"/>
        <v>31426.708425000001</v>
      </c>
      <c r="L13" s="36">
        <v>200</v>
      </c>
      <c r="M13" s="35">
        <f t="shared" si="2"/>
        <v>26770</v>
      </c>
      <c r="N13" s="4">
        <f t="shared" si="6"/>
        <v>180</v>
      </c>
      <c r="O13" s="89">
        <f t="shared" si="3"/>
        <v>24093</v>
      </c>
    </row>
    <row r="14" spans="1:17" ht="299.25" x14ac:dyDescent="0.25">
      <c r="A14" s="1">
        <f>A13+1</f>
        <v>8</v>
      </c>
      <c r="B14" s="2" t="s">
        <v>29</v>
      </c>
      <c r="C14" s="22" t="s">
        <v>32</v>
      </c>
      <c r="D14" s="32">
        <v>70</v>
      </c>
      <c r="E14" s="33" t="s">
        <v>13</v>
      </c>
      <c r="F14" s="38">
        <v>450</v>
      </c>
      <c r="G14" s="35">
        <f t="shared" si="0"/>
        <v>31500</v>
      </c>
      <c r="H14" s="39">
        <v>400</v>
      </c>
      <c r="I14" s="35">
        <f t="shared" si="1"/>
        <v>28000</v>
      </c>
      <c r="J14" s="36">
        <f t="shared" si="4"/>
        <v>375.66480000000001</v>
      </c>
      <c r="K14" s="35">
        <f t="shared" si="5"/>
        <v>26296.536</v>
      </c>
      <c r="L14" s="36">
        <v>400</v>
      </c>
      <c r="M14" s="35">
        <f t="shared" si="2"/>
        <v>28000</v>
      </c>
      <c r="N14" s="4">
        <f t="shared" si="6"/>
        <v>360</v>
      </c>
      <c r="O14" s="89">
        <f t="shared" si="3"/>
        <v>25200</v>
      </c>
    </row>
    <row r="15" spans="1:17" ht="173.25" x14ac:dyDescent="0.25">
      <c r="A15" s="1">
        <f>A14+1</f>
        <v>9</v>
      </c>
      <c r="B15" s="2" t="s">
        <v>30</v>
      </c>
      <c r="C15" s="22" t="s">
        <v>33</v>
      </c>
      <c r="D15" s="32">
        <v>50</v>
      </c>
      <c r="E15" s="33" t="s">
        <v>13</v>
      </c>
      <c r="F15" s="38">
        <v>650</v>
      </c>
      <c r="G15" s="35">
        <f t="shared" si="0"/>
        <v>32500</v>
      </c>
      <c r="H15" s="36">
        <v>650</v>
      </c>
      <c r="I15" s="35">
        <f t="shared" si="1"/>
        <v>32500</v>
      </c>
      <c r="J15" s="36">
        <f t="shared" si="4"/>
        <v>610.45530000000008</v>
      </c>
      <c r="K15" s="35">
        <f t="shared" si="5"/>
        <v>30522.765000000003</v>
      </c>
      <c r="L15" s="39">
        <v>430</v>
      </c>
      <c r="M15" s="35">
        <f t="shared" si="2"/>
        <v>21500</v>
      </c>
      <c r="N15" s="4">
        <f t="shared" si="6"/>
        <v>387</v>
      </c>
      <c r="O15" s="89">
        <f t="shared" si="3"/>
        <v>19350</v>
      </c>
    </row>
    <row r="16" spans="1:17" ht="21" x14ac:dyDescent="0.25">
      <c r="A16" s="17"/>
      <c r="B16" s="17"/>
      <c r="C16" s="25" t="s">
        <v>15</v>
      </c>
      <c r="D16" s="26"/>
      <c r="E16" s="27"/>
      <c r="F16" s="28"/>
      <c r="G16" s="29">
        <f>SUM(G7:G15)</f>
        <v>246678.5</v>
      </c>
      <c r="H16" s="28"/>
      <c r="I16" s="29">
        <f>SUM(I7:I15)</f>
        <v>279730</v>
      </c>
      <c r="J16" s="29"/>
      <c r="K16" s="29">
        <f>SUM(K7:K15)</f>
        <v>262711.78625999996</v>
      </c>
      <c r="L16" s="28"/>
      <c r="M16" s="29">
        <f>SUM(M7:M15)</f>
        <v>719145</v>
      </c>
      <c r="N16" s="90"/>
      <c r="O16" s="29">
        <f>SUM(O7:O15)</f>
        <v>647230.5</v>
      </c>
      <c r="P16" s="15"/>
    </row>
    <row r="17" spans="1:16" ht="21" x14ac:dyDescent="0.25">
      <c r="A17" s="17"/>
      <c r="B17" s="17"/>
      <c r="C17" s="25" t="s">
        <v>6</v>
      </c>
      <c r="D17" s="26"/>
      <c r="E17" s="27"/>
      <c r="F17" s="28"/>
      <c r="G17" s="30">
        <f>G16*18%</f>
        <v>44402.13</v>
      </c>
      <c r="H17" s="31"/>
      <c r="I17" s="30">
        <f>I16*18%</f>
        <v>50351.4</v>
      </c>
      <c r="J17" s="30"/>
      <c r="K17" s="30">
        <f>K16*18%</f>
        <v>47288.121526799994</v>
      </c>
      <c r="L17" s="31"/>
      <c r="M17" s="30">
        <f>M16*18%</f>
        <v>129446.09999999999</v>
      </c>
      <c r="N17" s="90"/>
      <c r="O17" s="30">
        <f>O16*18%</f>
        <v>116501.48999999999</v>
      </c>
      <c r="P17" s="15"/>
    </row>
    <row r="18" spans="1:16" ht="21" x14ac:dyDescent="0.25">
      <c r="A18" s="17"/>
      <c r="B18" s="17"/>
      <c r="C18" s="25" t="s">
        <v>7</v>
      </c>
      <c r="D18" s="26"/>
      <c r="E18" s="27"/>
      <c r="F18" s="28"/>
      <c r="G18" s="29">
        <f>G16+G17</f>
        <v>291080.63</v>
      </c>
      <c r="H18" s="28"/>
      <c r="I18" s="29">
        <f>I16+I17</f>
        <v>330081.40000000002</v>
      </c>
      <c r="J18" s="29"/>
      <c r="K18" s="94">
        <f>K16+K17</f>
        <v>309999.90778679994</v>
      </c>
      <c r="L18" s="28"/>
      <c r="M18" s="29">
        <f>M16+M17</f>
        <v>848591.1</v>
      </c>
      <c r="N18" s="90"/>
      <c r="O18" s="29">
        <f>O16+O17</f>
        <v>763731.99</v>
      </c>
      <c r="P18" s="15"/>
    </row>
    <row r="19" spans="1:16" s="49" customFormat="1" ht="20.100000000000001" customHeight="1" x14ac:dyDescent="0.35">
      <c r="A19" s="40"/>
      <c r="B19" s="144" t="s">
        <v>43</v>
      </c>
      <c r="C19" s="144"/>
      <c r="D19" s="41"/>
      <c r="E19" s="42"/>
      <c r="F19" s="43"/>
      <c r="G19" s="44"/>
      <c r="H19" s="45"/>
      <c r="I19" s="46"/>
      <c r="J19" s="46"/>
      <c r="K19" s="46"/>
      <c r="L19" s="47"/>
      <c r="M19" s="46"/>
      <c r="N19" s="90"/>
      <c r="O19" s="90"/>
      <c r="P19" s="48"/>
    </row>
    <row r="20" spans="1:16" s="49" customFormat="1" ht="20.100000000000001" customHeight="1" x14ac:dyDescent="0.35">
      <c r="A20" s="40"/>
      <c r="B20" s="144" t="s">
        <v>44</v>
      </c>
      <c r="C20" s="144"/>
      <c r="D20" s="41"/>
      <c r="E20" s="42"/>
      <c r="F20" s="43"/>
      <c r="G20" s="44"/>
      <c r="H20" s="45"/>
      <c r="I20" s="51"/>
      <c r="J20" s="51"/>
      <c r="K20" s="84"/>
      <c r="L20" s="52"/>
      <c r="M20" s="51"/>
      <c r="N20" s="90"/>
      <c r="O20" s="90"/>
      <c r="P20" s="48"/>
    </row>
    <row r="21" spans="1:16" ht="20.100000000000001" customHeight="1" x14ac:dyDescent="0.25">
      <c r="A21" s="17"/>
      <c r="B21" s="55" t="s">
        <v>45</v>
      </c>
      <c r="C21" s="53"/>
      <c r="D21" s="54"/>
      <c r="E21" s="54"/>
      <c r="F21" s="54"/>
      <c r="G21" s="19"/>
      <c r="H21" s="20"/>
      <c r="I21" s="19"/>
      <c r="J21" s="19"/>
      <c r="K21" s="85"/>
      <c r="L21" s="20"/>
      <c r="M21" s="19"/>
      <c r="N21" s="90"/>
      <c r="O21" s="90"/>
      <c r="P21" s="15"/>
    </row>
    <row r="22" spans="1:16" ht="20.100000000000001" customHeight="1" x14ac:dyDescent="0.25">
      <c r="A22" s="86"/>
      <c r="B22" s="149"/>
      <c r="C22" s="150"/>
      <c r="D22" s="150"/>
      <c r="E22" s="150"/>
      <c r="F22" s="150"/>
      <c r="G22" s="150"/>
      <c r="H22" s="151"/>
      <c r="I22" s="87"/>
      <c r="J22" s="80"/>
      <c r="K22" s="80"/>
      <c r="L22" s="88"/>
      <c r="M22" s="131"/>
      <c r="N22" s="83"/>
      <c r="O22" s="83"/>
      <c r="P22" s="15"/>
    </row>
    <row r="23" spans="1:16" ht="20.100000000000001" customHeight="1" x14ac:dyDescent="0.25">
      <c r="A23" s="17"/>
      <c r="B23" s="125"/>
      <c r="C23" s="126"/>
      <c r="D23" s="126"/>
      <c r="E23" s="126"/>
      <c r="F23" s="126"/>
      <c r="G23" s="126"/>
      <c r="H23" s="127"/>
      <c r="I23" s="19"/>
      <c r="J23" s="80"/>
      <c r="K23" s="80"/>
      <c r="L23" s="20"/>
      <c r="M23" s="131"/>
      <c r="N23" s="83"/>
      <c r="O23" s="83"/>
      <c r="P23" s="15"/>
    </row>
    <row r="24" spans="1:16" ht="20.100000000000001" customHeight="1" x14ac:dyDescent="0.25">
      <c r="A24" s="5"/>
      <c r="B24" s="125"/>
      <c r="C24" s="126"/>
      <c r="D24" s="126"/>
      <c r="E24" s="126"/>
      <c r="F24" s="126"/>
      <c r="G24" s="126"/>
      <c r="H24" s="127"/>
      <c r="I24" s="63"/>
      <c r="J24" s="81"/>
      <c r="K24" s="81"/>
      <c r="L24" s="63"/>
      <c r="M24" s="131"/>
    </row>
    <row r="25" spans="1:16" ht="20.100000000000001" customHeight="1" x14ac:dyDescent="0.25">
      <c r="A25" s="5"/>
      <c r="B25" s="125"/>
      <c r="C25" s="126"/>
      <c r="D25" s="126"/>
      <c r="E25" s="126"/>
      <c r="F25" s="126"/>
      <c r="G25" s="126"/>
      <c r="H25" s="127"/>
      <c r="I25" s="63"/>
      <c r="J25" s="81"/>
      <c r="K25" s="81"/>
      <c r="L25" s="63"/>
      <c r="M25" s="131"/>
    </row>
    <row r="26" spans="1:16" ht="15.75" customHeight="1" x14ac:dyDescent="0.25">
      <c r="A26" s="5"/>
      <c r="B26" s="5"/>
      <c r="C26" s="6"/>
      <c r="D26" s="63"/>
      <c r="E26" s="3"/>
      <c r="F26" s="3"/>
      <c r="G26" s="3"/>
      <c r="H26" s="63"/>
      <c r="I26" s="63"/>
      <c r="J26" s="82"/>
      <c r="K26" s="82"/>
      <c r="L26" s="63"/>
      <c r="M26" s="134"/>
    </row>
    <row r="27" spans="1:16" ht="18.75" customHeight="1" x14ac:dyDescent="0.3">
      <c r="A27" s="56"/>
      <c r="B27" s="56"/>
      <c r="C27" s="57"/>
      <c r="D27" s="64"/>
      <c r="E27" s="59"/>
      <c r="F27" s="59"/>
      <c r="G27" s="59"/>
      <c r="H27" s="64"/>
      <c r="I27" s="64"/>
      <c r="J27" s="67"/>
      <c r="K27" s="67"/>
      <c r="L27" s="64"/>
      <c r="M27" s="66" t="s">
        <v>16</v>
      </c>
    </row>
    <row r="28" spans="1:16" ht="18.75" x14ac:dyDescent="0.3">
      <c r="A28" s="56"/>
      <c r="B28" s="56"/>
      <c r="C28" s="57"/>
      <c r="D28" s="64"/>
      <c r="E28" s="59"/>
      <c r="F28" s="59"/>
      <c r="G28" s="59"/>
      <c r="H28" s="64"/>
      <c r="I28" s="64"/>
      <c r="J28" s="64"/>
      <c r="K28" s="64"/>
      <c r="L28" s="64"/>
      <c r="M28" s="64"/>
    </row>
    <row r="29" spans="1:16" ht="18.75" x14ac:dyDescent="0.3">
      <c r="A29" s="56"/>
      <c r="B29" s="56"/>
      <c r="C29" s="57"/>
      <c r="D29" s="143"/>
      <c r="E29" s="143"/>
      <c r="F29" s="143"/>
      <c r="G29" s="143"/>
      <c r="H29" s="143"/>
      <c r="I29" s="64"/>
      <c r="J29" s="64"/>
      <c r="K29" s="64"/>
      <c r="L29" s="143"/>
      <c r="M29" s="143"/>
    </row>
    <row r="30" spans="1:16" ht="18.75" x14ac:dyDescent="0.3">
      <c r="A30" s="56"/>
      <c r="B30" s="56"/>
      <c r="C30" s="57"/>
      <c r="D30" s="143"/>
      <c r="E30" s="143"/>
      <c r="F30" s="143"/>
      <c r="G30" s="143"/>
      <c r="H30" s="143"/>
      <c r="I30" s="64"/>
      <c r="J30" s="64"/>
      <c r="K30" s="64"/>
      <c r="L30" s="143"/>
      <c r="M30" s="143"/>
    </row>
    <row r="31" spans="1:16" ht="18.75" x14ac:dyDescent="0.3">
      <c r="A31" s="56"/>
      <c r="B31" s="56"/>
      <c r="C31" s="57"/>
      <c r="D31" s="143"/>
      <c r="E31" s="143"/>
      <c r="F31" s="143"/>
      <c r="G31" s="143"/>
      <c r="H31" s="143"/>
      <c r="I31" s="64"/>
      <c r="J31" s="64"/>
      <c r="K31" s="64"/>
      <c r="L31" s="143"/>
      <c r="M31" s="143"/>
    </row>
    <row r="32" spans="1:16" ht="18.75" x14ac:dyDescent="0.3">
      <c r="A32" s="56"/>
      <c r="B32" s="56"/>
      <c r="C32" s="57"/>
      <c r="D32" s="143"/>
      <c r="E32" s="143"/>
      <c r="F32" s="143"/>
      <c r="G32" s="143"/>
      <c r="H32" s="143"/>
      <c r="I32" s="64"/>
      <c r="J32" s="64"/>
      <c r="K32" s="64"/>
      <c r="L32" s="143"/>
      <c r="M32" s="143"/>
    </row>
    <row r="33" spans="1:13" ht="18.75" x14ac:dyDescent="0.3">
      <c r="A33" s="56"/>
      <c r="B33" s="56"/>
      <c r="C33" s="57"/>
      <c r="D33" s="143"/>
      <c r="E33" s="143"/>
      <c r="F33" s="143"/>
      <c r="G33" s="143"/>
      <c r="H33" s="143"/>
      <c r="I33" s="64"/>
      <c r="J33" s="64"/>
      <c r="K33" s="64"/>
      <c r="L33" s="143"/>
      <c r="M33" s="143"/>
    </row>
    <row r="34" spans="1:13" ht="18.75" x14ac:dyDescent="0.3">
      <c r="A34" s="60"/>
      <c r="B34" s="61"/>
      <c r="C34" s="61"/>
      <c r="D34" s="143"/>
      <c r="E34" s="143"/>
      <c r="F34" s="143"/>
      <c r="G34" s="143"/>
      <c r="H34" s="143"/>
      <c r="I34" s="64"/>
      <c r="J34" s="64"/>
      <c r="K34" s="64"/>
      <c r="L34" s="143"/>
      <c r="M34" s="143"/>
    </row>
    <row r="35" spans="1:13" s="50" customFormat="1" ht="20.100000000000001" customHeight="1" x14ac:dyDescent="0.25">
      <c r="A35" s="62"/>
      <c r="B35" s="55"/>
      <c r="C35" s="55"/>
      <c r="D35" s="137" t="s">
        <v>51</v>
      </c>
      <c r="E35" s="138"/>
      <c r="F35" s="138"/>
      <c r="G35" s="138"/>
      <c r="H35" s="139"/>
      <c r="I35" s="33"/>
      <c r="J35" s="65"/>
      <c r="K35" s="65"/>
      <c r="L35" s="138"/>
      <c r="M35" s="138"/>
    </row>
    <row r="36" spans="1:13" x14ac:dyDescent="0.25">
      <c r="A36" s="9"/>
      <c r="B36" s="9"/>
      <c r="C36" s="9"/>
      <c r="D36" s="18"/>
      <c r="E36" s="18"/>
      <c r="F36" s="9"/>
      <c r="G36" s="9"/>
      <c r="H36" s="9"/>
      <c r="I36" s="9"/>
      <c r="J36" s="9"/>
      <c r="K36" s="9"/>
      <c r="L36" s="9"/>
      <c r="M36" s="9"/>
    </row>
    <row r="37" spans="1:13" x14ac:dyDescent="0.25">
      <c r="A37" s="9"/>
      <c r="B37" s="9"/>
      <c r="C37" s="9"/>
      <c r="D37" s="18"/>
      <c r="E37" s="18"/>
      <c r="F37" s="9"/>
      <c r="G37" s="9"/>
      <c r="H37" s="9"/>
      <c r="I37" s="9"/>
      <c r="J37" s="9"/>
      <c r="K37" s="9"/>
      <c r="L37" s="9"/>
      <c r="M37" s="9"/>
    </row>
    <row r="38" spans="1:13" x14ac:dyDescent="0.25">
      <c r="A38" s="9"/>
      <c r="B38" s="9"/>
      <c r="C38" s="9"/>
      <c r="D38" s="18"/>
      <c r="E38" s="18"/>
      <c r="F38" s="9"/>
      <c r="G38" s="9"/>
      <c r="H38" s="9"/>
      <c r="I38" s="9"/>
      <c r="J38" s="9"/>
      <c r="K38" s="9"/>
      <c r="L38" s="9"/>
      <c r="M38" s="9"/>
    </row>
    <row r="39" spans="1:13" x14ac:dyDescent="0.25">
      <c r="A39" s="9"/>
      <c r="B39" s="9"/>
      <c r="C39" s="9"/>
      <c r="D39" s="18"/>
      <c r="E39" s="18"/>
      <c r="F39" s="9"/>
      <c r="G39" s="9"/>
      <c r="H39" s="9"/>
      <c r="I39" s="9"/>
      <c r="J39" s="9"/>
      <c r="K39" s="9"/>
      <c r="L39" s="9"/>
      <c r="M39" s="9"/>
    </row>
  </sheetData>
  <mergeCells count="23">
    <mergeCell ref="D29:H34"/>
    <mergeCell ref="D35:H35"/>
    <mergeCell ref="L35:M35"/>
    <mergeCell ref="B22:H22"/>
    <mergeCell ref="M22:M26"/>
    <mergeCell ref="B23:H23"/>
    <mergeCell ref="B24:H24"/>
    <mergeCell ref="B25:H25"/>
    <mergeCell ref="L29:M34"/>
    <mergeCell ref="B19:C19"/>
    <mergeCell ref="B20:C20"/>
    <mergeCell ref="H5:K5"/>
    <mergeCell ref="L5:O5"/>
    <mergeCell ref="A1:M1"/>
    <mergeCell ref="A2:M2"/>
    <mergeCell ref="A5:A6"/>
    <mergeCell ref="B5:B6"/>
    <mergeCell ref="C5:C6"/>
    <mergeCell ref="A3:O3"/>
    <mergeCell ref="J4:K4"/>
    <mergeCell ref="D5:D6"/>
    <mergeCell ref="E5:E6"/>
    <mergeCell ref="F5:G5"/>
  </mergeCells>
  <printOptions gridLines="1"/>
  <pageMargins left="0.45" right="0.2" top="0.5" bottom="0.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Tender</vt:lpstr>
      <vt:lpstr>Comp - 1</vt:lpstr>
      <vt:lpstr>Comp - 2</vt:lpstr>
      <vt:lpstr>'Comp - 1'!Print_Area</vt:lpstr>
      <vt:lpstr>'Comp - 2'!Print_Area</vt:lpstr>
      <vt:lpstr>Tender!Print_Area</vt:lpstr>
      <vt:lpstr>'Comp - 1'!Print_Titles</vt:lpstr>
      <vt:lpstr>'Comp - 2'!Print_Titles</vt:lpstr>
      <vt:lpstr>Tender!Print_Titles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SHANMUGAVELU</dc:creator>
  <cp:lastModifiedBy>Krishna Kumar</cp:lastModifiedBy>
  <cp:lastPrinted>2021-08-17T08:40:38Z</cp:lastPrinted>
  <dcterms:created xsi:type="dcterms:W3CDTF">2019-09-14T07:32:51Z</dcterms:created>
  <dcterms:modified xsi:type="dcterms:W3CDTF">2021-09-08T06:52:06Z</dcterms:modified>
</cp:coreProperties>
</file>