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01"/>
  <workbookPr/>
  <mc:AlternateContent xmlns:mc="http://schemas.openxmlformats.org/markup-compatibility/2006">
    <mc:Choice Requires="x15">
      <x15ac:absPath xmlns:x15ac="http://schemas.microsoft.com/office/spreadsheetml/2010/11/ac" url="C:\Users\ceit\Downloads\EOI documents for 11 works\EOI documents for 11 works\Renovation of staff Quarters No. No.GS HB 8-11\"/>
    </mc:Choice>
  </mc:AlternateContent>
  <xr:revisionPtr revIDLastSave="0" documentId="13_ncr:1_{A3217163-D137-4C94-B536-5118E30A1B6A}" xr6:coauthVersionLast="46" xr6:coauthVersionMax="46" xr10:uidLastSave="{00000000-0000-0000-0000-000000000000}"/>
  <bookViews>
    <workbookView xWindow="-120" yWindow="-120" windowWidth="20730" windowHeight="11160" firstSheet="1" activeTab="1" xr2:uid="{00000000-000D-0000-FFFF-FFFF00000000}"/>
  </bookViews>
  <sheets>
    <sheet name="RABILL-01" sheetId="1" state="hidden" r:id="rId1"/>
    <sheet name="Tender" sheetId="4" r:id="rId2"/>
    <sheet name="RABILL-01 material &amp; labour rat" sheetId="3" state="hidden" r:id="rId3"/>
  </sheets>
  <definedNames>
    <definedName name="_xlnm.Print_Area" localSheetId="0">'RABILL-01'!$A$1:$K$29</definedName>
    <definedName name="_xlnm.Print_Area" localSheetId="2">'RABILL-01 material &amp; labour rat'!$A$1:$M$102</definedName>
    <definedName name="_xlnm.Print_Titles" localSheetId="1">Tender!$5:$5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8" i="4" l="1"/>
  <c r="A9" i="4" s="1"/>
  <c r="A10" i="4" s="1"/>
  <c r="A11" i="4" s="1"/>
  <c r="A12" i="4" s="1"/>
  <c r="A13" i="4" s="1"/>
  <c r="A14" i="4" s="1"/>
  <c r="A15" i="4" s="1"/>
  <c r="A16" i="4" s="1"/>
  <c r="A17" i="4" s="1"/>
  <c r="A18" i="4" l="1"/>
  <c r="A20" i="4" l="1"/>
  <c r="A21" i="4" s="1"/>
  <c r="A22" i="4" s="1"/>
  <c r="A23" i="4" s="1"/>
  <c r="A24" i="4" s="1"/>
  <c r="A25" i="4" s="1"/>
  <c r="A26" i="4" s="1"/>
  <c r="A27" i="4" s="1"/>
  <c r="A28" i="4" s="1"/>
  <c r="A29" i="4" s="1"/>
  <c r="A30" i="4" s="1"/>
  <c r="A31" i="4" s="1"/>
  <c r="A32" i="4" s="1"/>
  <c r="A33" i="4" s="1"/>
  <c r="A34" i="4" s="1"/>
  <c r="A35" i="4" s="1"/>
  <c r="A36" i="4" s="1"/>
  <c r="A37" i="4" s="1"/>
  <c r="A38" i="4" s="1"/>
  <c r="A39" i="4" s="1"/>
  <c r="A42" i="4" s="1"/>
  <c r="A43" i="4" s="1"/>
  <c r="A44" i="4" s="1"/>
  <c r="A45" i="4" s="1"/>
  <c r="A46" i="4" s="1"/>
  <c r="A47" i="4" s="1"/>
  <c r="A48" i="4" s="1"/>
  <c r="A49" i="4" s="1"/>
  <c r="A50" i="4" s="1"/>
  <c r="A51" i="4" s="1"/>
  <c r="A52" i="4" s="1"/>
  <c r="A53" i="4" s="1"/>
  <c r="A54" i="4" s="1"/>
  <c r="A55" i="4" s="1"/>
  <c r="A19" i="4"/>
  <c r="M98" i="3" l="1"/>
  <c r="L98" i="3"/>
  <c r="I71" i="3"/>
  <c r="I70" i="3"/>
  <c r="I69" i="3"/>
  <c r="I68" i="3"/>
  <c r="I67" i="3"/>
  <c r="I66" i="3"/>
  <c r="I65" i="3"/>
  <c r="I64" i="3"/>
  <c r="I63" i="3"/>
  <c r="F62" i="3"/>
  <c r="I62" i="3" s="1"/>
  <c r="I61" i="3"/>
  <c r="I60" i="3"/>
  <c r="F59" i="3"/>
  <c r="I59" i="3" s="1"/>
  <c r="I58" i="3"/>
  <c r="F57" i="3"/>
  <c r="I57" i="3" s="1"/>
  <c r="I56" i="3"/>
  <c r="F55" i="3"/>
  <c r="I55" i="3" s="1"/>
  <c r="I54" i="3"/>
  <c r="I53" i="3"/>
  <c r="F52" i="3"/>
  <c r="I52" i="3" s="1"/>
  <c r="I51" i="3"/>
  <c r="F50" i="3"/>
  <c r="I50" i="3" s="1"/>
  <c r="I49" i="3"/>
  <c r="I48" i="3"/>
  <c r="F47" i="3"/>
  <c r="I47" i="3" s="1"/>
  <c r="I46" i="3"/>
  <c r="I45" i="3"/>
  <c r="I42" i="3"/>
  <c r="I41" i="3"/>
  <c r="I38" i="3"/>
  <c r="I37" i="3"/>
  <c r="I34" i="3"/>
  <c r="I33" i="3"/>
  <c r="I32" i="3"/>
  <c r="I31" i="3"/>
  <c r="I30" i="3"/>
  <c r="I29" i="3"/>
  <c r="I28" i="3"/>
  <c r="I27" i="3"/>
  <c r="I26" i="3"/>
  <c r="F25" i="3"/>
  <c r="I25" i="3" s="1"/>
  <c r="I24" i="3"/>
  <c r="I23" i="3"/>
  <c r="F22" i="3"/>
  <c r="I22" i="3" s="1"/>
  <c r="I21" i="3"/>
  <c r="F20" i="3"/>
  <c r="I20" i="3" s="1"/>
  <c r="I19" i="3"/>
  <c r="F18" i="3"/>
  <c r="I18" i="3" s="1"/>
  <c r="I17" i="3"/>
  <c r="I16" i="3"/>
  <c r="F15" i="3"/>
  <c r="I15" i="3" s="1"/>
  <c r="I14" i="3"/>
  <c r="F13" i="3"/>
  <c r="I13" i="3" s="1"/>
  <c r="I12" i="3"/>
  <c r="I11" i="3"/>
  <c r="F10" i="3"/>
  <c r="I10" i="3" s="1"/>
  <c r="I9" i="3"/>
  <c r="I8" i="3"/>
  <c r="I43" i="3" l="1"/>
  <c r="I35" i="3"/>
  <c r="I39" i="3"/>
  <c r="I72" i="3"/>
  <c r="M72" i="3" l="1"/>
  <c r="L72" i="3"/>
  <c r="L39" i="3"/>
  <c r="M39" i="3"/>
  <c r="L35" i="3"/>
  <c r="M35" i="3"/>
  <c r="L43" i="3"/>
  <c r="M43" i="3"/>
  <c r="I23" i="1"/>
  <c r="I22" i="1"/>
  <c r="I19" i="1"/>
  <c r="I18" i="1"/>
  <c r="I15" i="1"/>
  <c r="I11" i="1"/>
  <c r="M90" i="3" l="1"/>
  <c r="M99" i="3" s="1"/>
  <c r="M100" i="3" s="1"/>
  <c r="M101" i="3" s="1"/>
  <c r="L90" i="3"/>
  <c r="L99" i="3" s="1"/>
  <c r="L100" i="3" s="1"/>
  <c r="L101" i="3" s="1"/>
  <c r="M102" i="3" s="1"/>
  <c r="I24" i="1"/>
  <c r="K24" i="1" s="1"/>
  <c r="I8" i="1"/>
  <c r="I27" i="1"/>
  <c r="I26" i="1"/>
  <c r="I9" i="1" l="1"/>
  <c r="K9" i="1" s="1"/>
  <c r="I28" i="1"/>
  <c r="K28" i="1" s="1"/>
  <c r="I20" i="1"/>
  <c r="I16" i="1" l="1"/>
  <c r="K20" i="1" l="1"/>
  <c r="A14" i="1"/>
  <c r="I12" i="1" l="1"/>
  <c r="I13" i="1" s="1"/>
  <c r="K13" i="1" l="1"/>
  <c r="K16" i="1"/>
  <c r="K29" i="1" l="1"/>
</calcChain>
</file>

<file path=xl/sharedStrings.xml><?xml version="1.0" encoding="utf-8"?>
<sst xmlns="http://schemas.openxmlformats.org/spreadsheetml/2006/main" count="367" uniqueCount="222">
  <si>
    <t>S. No</t>
  </si>
  <si>
    <t>Category</t>
  </si>
  <si>
    <t>Description of work</t>
  </si>
  <si>
    <t>Unit</t>
  </si>
  <si>
    <t>Rate</t>
  </si>
  <si>
    <t>Amount</t>
  </si>
  <si>
    <t>Cum</t>
  </si>
  <si>
    <t>PCC 1:4:8</t>
  </si>
  <si>
    <t>Total</t>
  </si>
  <si>
    <t>THE LAWRENCE SCHOOL , LOVEDALE</t>
  </si>
  <si>
    <t>WORK DONE STATEMENT</t>
  </si>
  <si>
    <t>L</t>
  </si>
  <si>
    <t>B</t>
  </si>
  <si>
    <t>D</t>
  </si>
  <si>
    <t>Nos</t>
  </si>
  <si>
    <t>Quantity</t>
  </si>
  <si>
    <t>Refabrication</t>
  </si>
  <si>
    <t>Labour charges towards re fabrication of GI Sheet covering for butteress provision over Wet land no:2.Note:Necessary items like GI Sheets,GI Pipes,MS Angles are available at site.Necessary fixtures like j Bolt,Bolt/Nuts/Screws,welding rods etc is under vendors scope</t>
  </si>
  <si>
    <t>Sft</t>
  </si>
  <si>
    <t>Material and Labour for laying PCC 1:4:8</t>
  </si>
  <si>
    <t>Painting</t>
  </si>
  <si>
    <t>Sqm</t>
  </si>
  <si>
    <t>Name of Work  :Dismantling &amp; re – fabrication of temporary stables &amp; Engineering stores</t>
  </si>
  <si>
    <t>A</t>
  </si>
  <si>
    <t>Temporary Stables</t>
  </si>
  <si>
    <t>weld mesh</t>
  </si>
  <si>
    <t>Partition 1-4</t>
  </si>
  <si>
    <t>Partition outer</t>
  </si>
  <si>
    <t>Internal partition Avg.Ht</t>
  </si>
  <si>
    <t>Partition-1-4</t>
  </si>
  <si>
    <t>Deduction wall</t>
  </si>
  <si>
    <t>Demolition</t>
  </si>
  <si>
    <t>Internal Painting</t>
  </si>
  <si>
    <t>Partition1-4</t>
  </si>
  <si>
    <t>wall</t>
  </si>
  <si>
    <t>Demolition of Concrete in ground floors and paving’s not exceeding 15 cm thickness (below or above ground level)</t>
  </si>
  <si>
    <t xml:space="preserve">Material and Labour for applying synthetic enamel paint of one coat over the GI sheet with primer  for uniform and smooth surfaces, all as specified and as directed.  </t>
  </si>
  <si>
    <t>Material and Labour for One coats of oil bound distemper in all walls, over a coat of primer all as specified and as directed. Including preparation of old plastered surfaces.</t>
  </si>
  <si>
    <t xml:space="preserve">M/LS/EM/AWT/505 </t>
  </si>
  <si>
    <t>Removing and fixing of M.S. grills made out of welded mesh 2"x 2"X 10 Gauge thick including fabrication such as cutting, bending, drilling for the required holes etc and complete.(WO No :M/LS/EM/RSQ/371 - 001  Date: 17/05/2016)</t>
  </si>
  <si>
    <t>Material and Labour for Brickwork with subclass `B' bricks, straight or curved on plan exceeding 6m mean radius, built in CM (1:6)</t>
  </si>
  <si>
    <t>RM</t>
  </si>
  <si>
    <t>Pnts</t>
  </si>
  <si>
    <t>Mtrs</t>
  </si>
  <si>
    <t>GRAND TOTAL</t>
  </si>
  <si>
    <t>Civil Works</t>
  </si>
  <si>
    <t>Roughening surface of old concrete/stone floor by picking, sweeping cleaning and washing down with water to remove dust, etc. Applying cement screed @ 3.00 Kg per Sqm</t>
  </si>
  <si>
    <t>Hall</t>
  </si>
  <si>
    <t xml:space="preserve">Entrance </t>
  </si>
  <si>
    <t>Dining</t>
  </si>
  <si>
    <t>Kitchen</t>
  </si>
  <si>
    <t>Material and Labour for Cement concrete type B-0, 1:2:4 (12.5 mm graded aggregate) as in floor finishes, coving, as leveling course   etc</t>
  </si>
  <si>
    <t>All as per item No:4 here in before but on vertical surfaces etc. But Glazed ceramic tiles of sixe 300 x 450 x 7 mm thick including 15 mm thick plastering in CM (1 : 4) even and coarse to receive wall finishes etc.</t>
  </si>
  <si>
    <t>Material and Labour for Colour washing with one coat of Premium emulsion (Asian paints) on existing surfaces on wall over a coat of patch putty finish for uniform and smooth surfaces of the walls etc all as specified and as directed.</t>
  </si>
  <si>
    <t>Material and Labour for fixing of Sheet glass (ordinary /frosted glass) of 3 mm thick and glazing with oil putty in square / Wooden Beading etc in each pane. Including cleaning of edges and panes etc.  All as specified.</t>
  </si>
  <si>
    <t>Providing and laying RCC (1:2:4)reinforced  cement concrete using 20 MM coarse graded aggregate as in Cover slab etc in specified thickness as directed including form work where necessary and well compacted etc.</t>
  </si>
  <si>
    <t>Supply and laying concealed  1/2 "PVC conduit with 2 pair of telephone cable with  etc</t>
  </si>
  <si>
    <t xml:space="preserve">Supply and fixing of modular  telephone socket with box </t>
  </si>
  <si>
    <t>Providing earth pit of size 600x600 mm earth chamber,6 feet length 2”CI earth electrode with charcoal,sand,8 SWG copper wire of 20 meter.</t>
  </si>
  <si>
    <t>Sets</t>
  </si>
  <si>
    <t>Roughening</t>
  </si>
  <si>
    <t>Name of Work  :Renovation of staff Quarters 4 Nos near ABC Building</t>
  </si>
  <si>
    <t xml:space="preserve">Existing kitchen tile flooring </t>
  </si>
  <si>
    <t>Bed Room-1</t>
  </si>
  <si>
    <t>Bed Room-2</t>
  </si>
  <si>
    <t>Bath Front</t>
  </si>
  <si>
    <t>Skirting</t>
  </si>
  <si>
    <t>Entry door door piece</t>
  </si>
  <si>
    <t>Toilet-1 door piece</t>
  </si>
  <si>
    <t>Toilet-2 door piece</t>
  </si>
  <si>
    <t>Kitchen door piece</t>
  </si>
  <si>
    <t>Utility door piece</t>
  </si>
  <si>
    <t xml:space="preserve">Dining open </t>
  </si>
  <si>
    <t>Entrance open</t>
  </si>
  <si>
    <t>Bed Room 1 door piece</t>
  </si>
  <si>
    <t>Bed Room 2 door piece</t>
  </si>
  <si>
    <t>Material Rate</t>
  </si>
  <si>
    <t>Demolition/ dismantling of Concrete is ground floors , RR Masonry, Brick wall  etc and paving’s not exceeding 15 cm thickness (below or above ground level)</t>
  </si>
  <si>
    <t>PCC</t>
  </si>
  <si>
    <t>Vitrified tiles</t>
  </si>
  <si>
    <r>
      <t xml:space="preserve">Supplying and fixing of </t>
    </r>
    <r>
      <rPr>
        <b/>
        <sz val="12"/>
        <color rgb="FF000000"/>
        <rFont val="Times New Roman"/>
        <family val="1"/>
      </rPr>
      <t>600 x 600 MM non skid FULLY vitrified tiles of 10 mm</t>
    </r>
    <r>
      <rPr>
        <sz val="12"/>
        <color rgb="FF000000"/>
        <rFont val="Times New Roman"/>
        <family val="1"/>
      </rPr>
      <t xml:space="preserve"> thick over 25 mm thick cement mortar 1:3 and pointing with same colour cement added with coloring pigments. </t>
    </r>
    <r>
      <rPr>
        <b/>
        <sz val="12"/>
        <color rgb="FF000000"/>
        <rFont val="Times New Roman"/>
        <family val="1"/>
      </rPr>
      <t>Make: SOMANY / JOHSON MAKE of approved model "WOOD PLANKO"</t>
    </r>
  </si>
  <si>
    <t>Toilet floor tiles</t>
  </si>
  <si>
    <r>
      <t xml:space="preserve">Material and Labour for Screed bed or bedding layer of  CM (1:4) layer of mortar 20mm thick for laying floor finishes  over Non Skid/Mat finish  ceramic tiles (300x300mm) x7 mm thick, in floors etc. set and jointed in neat cement slurry and pointed in white or coloured cement to match. </t>
    </r>
    <r>
      <rPr>
        <b/>
        <sz val="12"/>
        <color rgb="FF000000"/>
        <rFont val="Times New Roman"/>
        <family val="1"/>
      </rPr>
      <t>Make: SOMANY/JOHNSON of approved shade and design.</t>
    </r>
  </si>
  <si>
    <t>Toilet wall tiles</t>
  </si>
  <si>
    <t>Brick work</t>
  </si>
  <si>
    <t>Plastering</t>
  </si>
  <si>
    <t>Material and labour for plastering with cement mortar 1:5 to 12 mm thick in brick walls etc and finishing the surfaces even and fair without using extra cement, including curing, finishing etc, and complete.</t>
  </si>
  <si>
    <t>Re-Inforcement</t>
  </si>
  <si>
    <t>Kgs</t>
  </si>
  <si>
    <t xml:space="preserve">Material and labour for painting one coat of synthetic enamel paint (Asian) in Wooden/metal surfaces  including preparation of old surfaces etc. </t>
  </si>
  <si>
    <t>Glass</t>
  </si>
  <si>
    <t>Glass cleaning</t>
  </si>
  <si>
    <t xml:space="preserve">Labour only for cleaning of  glass panes of doors, windows, ventilators, etc., </t>
  </si>
  <si>
    <t>PVC Pipes</t>
  </si>
  <si>
    <r>
      <t xml:space="preserve">Supply and Fix for </t>
    </r>
    <r>
      <rPr>
        <b/>
        <sz val="11"/>
        <color rgb="FF000000"/>
        <rFont val="Times New Roman"/>
        <family val="1"/>
      </rPr>
      <t>PVC pipes</t>
    </r>
    <r>
      <rPr>
        <sz val="11"/>
        <color rgb="FF000000"/>
        <rFont val="Times New Roman"/>
        <family val="1"/>
      </rPr>
      <t xml:space="preserve"> single socketed, in any length with rubber ring joints laid in trenches or in floors or in walls ,bore of pipe</t>
    </r>
    <r>
      <rPr>
        <b/>
        <sz val="11"/>
        <color rgb="FF000000"/>
        <rFont val="Times New Roman"/>
        <family val="1"/>
      </rPr>
      <t xml:space="preserve"> 110 mm </t>
    </r>
    <r>
      <rPr>
        <sz val="11"/>
        <color rgb="FF000000"/>
        <rFont val="Times New Roman"/>
        <family val="1"/>
      </rPr>
      <t>10 Kg per Cm</t>
    </r>
    <r>
      <rPr>
        <vertAlign val="superscript"/>
        <sz val="11"/>
        <color rgb="FF000000"/>
        <rFont val="Times New Roman"/>
        <family val="1"/>
      </rPr>
      <t>2</t>
    </r>
    <r>
      <rPr>
        <sz val="11"/>
        <color rgb="FF000000"/>
        <rFont val="Times New Roman"/>
        <family val="1"/>
      </rPr>
      <t xml:space="preserve"> pressure including Special like socket, elbow with door, tee and "Y" Junction etc. All the joint s to be provided with access door where necessary.  </t>
    </r>
    <r>
      <rPr>
        <b/>
        <sz val="11"/>
        <color rgb="FF000000"/>
        <rFont val="Times New Roman"/>
        <family val="1"/>
      </rPr>
      <t>Make : Finolex or Supreme</t>
    </r>
  </si>
  <si>
    <t>RCC</t>
  </si>
  <si>
    <t>Water proofing treatment</t>
  </si>
  <si>
    <t>Cess Pool</t>
  </si>
  <si>
    <t>RCC Ring suitable for  well rings etc  of diameter not less than 1.80 meter including RCC Cover etc Depth of Cess pool is not less than 2.00 meter Including excavation etc in any type of soil</t>
  </si>
  <si>
    <t>Vent Cowl</t>
  </si>
  <si>
    <t>Supply and Fixing of  110mmn dia PVC  vent cowl for the existing septic tank as directed by engineer in charge</t>
  </si>
  <si>
    <r>
      <t xml:space="preserve">Supply and Fix for </t>
    </r>
    <r>
      <rPr>
        <b/>
        <sz val="12"/>
        <color rgb="FF000000"/>
        <rFont val="Times New Roman"/>
        <family val="1"/>
      </rPr>
      <t>PVC pipes</t>
    </r>
    <r>
      <rPr>
        <sz val="12"/>
        <color rgb="FF000000"/>
        <rFont val="Times New Roman"/>
        <family val="1"/>
      </rPr>
      <t xml:space="preserve"> single socketed, in any length with rubber ring joints laid in trenches or in floors or in walls ,bore of pipe</t>
    </r>
    <r>
      <rPr>
        <b/>
        <sz val="12"/>
        <color rgb="FF000000"/>
        <rFont val="Times New Roman"/>
        <family val="1"/>
      </rPr>
      <t xml:space="preserve"> 150 mm </t>
    </r>
    <r>
      <rPr>
        <sz val="12"/>
        <color rgb="FF000000"/>
        <rFont val="Times New Roman"/>
        <family val="1"/>
      </rPr>
      <t>6</t>
    </r>
    <r>
      <rPr>
        <b/>
        <sz val="12"/>
        <color rgb="FF000000"/>
        <rFont val="Times New Roman"/>
        <family val="1"/>
      </rPr>
      <t xml:space="preserve"> </t>
    </r>
    <r>
      <rPr>
        <sz val="12"/>
        <color rgb="FF000000"/>
        <rFont val="Times New Roman"/>
        <family val="1"/>
      </rPr>
      <t>Kg per Cm</t>
    </r>
    <r>
      <rPr>
        <vertAlign val="superscript"/>
        <sz val="12"/>
        <color rgb="FF000000"/>
        <rFont val="Times New Roman"/>
        <family val="1"/>
      </rPr>
      <t>2</t>
    </r>
    <r>
      <rPr>
        <sz val="12"/>
        <color rgb="FF000000"/>
        <rFont val="Times New Roman"/>
        <family val="1"/>
      </rPr>
      <t xml:space="preserve"> pressure including Special like socket, elbow with door, tee and "Y" Junction etc. All the joint s to be provided with access door where necessary.  </t>
    </r>
    <r>
      <rPr>
        <b/>
        <sz val="12"/>
        <color rgb="FF000000"/>
        <rFont val="Times New Roman"/>
        <family val="1"/>
      </rPr>
      <t>Make : Finolex or Supreme</t>
    </r>
  </si>
  <si>
    <t>GI Manhole cover</t>
  </si>
  <si>
    <t>Supply and fixing for GI Manhole covers  of size 450 x 450 mm  in CM (1:4) in Manholes all as directed.</t>
  </si>
  <si>
    <t xml:space="preserve">Nos </t>
  </si>
  <si>
    <t>Excavation</t>
  </si>
  <si>
    <t>Excavating in trenches, not exceeding 0.5m wide and not exceeding 0.6m in depth and refilling the same with excavated earth and tamming to existing ground level as directed in charge</t>
  </si>
  <si>
    <t>TOTAL – A (CIVIL WORKS)</t>
  </si>
  <si>
    <t>ELECTRICAL WORKS</t>
  </si>
  <si>
    <t>Wiring</t>
  </si>
  <si>
    <r>
      <t xml:space="preserve">Supply and laying open 3/4" PVC conduit/casing caping with 1 run of  2.5sqmm wire with necessary elbow,bend fittings, etc., </t>
    </r>
    <r>
      <rPr>
        <b/>
        <sz val="12"/>
        <color theme="1"/>
        <rFont val="Times New Roman"/>
        <family val="1"/>
      </rPr>
      <t>Make: Finolex/Havel</t>
    </r>
  </si>
  <si>
    <t>10 amps Sockets</t>
  </si>
  <si>
    <t>Supply and fixing of 10 amps one way modular switch with flush metal GI box, combined plate light control switch with junction box, elbow/bend fittings.</t>
  </si>
  <si>
    <t>16 amps Sockets</t>
  </si>
  <si>
    <r>
      <t xml:space="preserve">Supply and fixing of 6 to 16 amps 3 pin socket power points with 16 Amps modular switch and socket, metal  box, cover plate elbow / bend </t>
    </r>
    <r>
      <rPr>
        <b/>
        <sz val="11"/>
        <color theme="1"/>
        <rFont val="Times New Roman"/>
        <family val="1"/>
      </rPr>
      <t>Make: Havells coral</t>
    </r>
  </si>
  <si>
    <t>Telephone cable</t>
  </si>
  <si>
    <t>Telephone socket</t>
  </si>
  <si>
    <t>Earth pit</t>
  </si>
  <si>
    <t>TOTAL – B</t>
  </si>
  <si>
    <t>TOTAL – (A+B)</t>
  </si>
  <si>
    <t>GST @ 18%</t>
  </si>
  <si>
    <t>Material Amount</t>
  </si>
  <si>
    <t>LabourRate</t>
  </si>
  <si>
    <t>LabourAmount</t>
  </si>
  <si>
    <t>GRAND TOTAL MATERIAL &amp; LABOUR</t>
  </si>
  <si>
    <r>
      <t>Supplying and erection of reinforcement inclusive of  Labour charges for cutting, straitening, fabricating and fixing in position MS bars conforming to IS-432 / High yield strength deformed bars (Tor Steel) conforming to IS-1786 of Fe 500 Grade / for Pro Steel confirming to IS-1786 of Fe550 of all diameter for reinforcement in all RCC in situ works including flooring and precast works at all levels and heights above finished floor level for plinth beam, columns, roof beam, roof slab, lintel, sunshade, loft, drops, sill level slab and etc., and for foundations, trenches, pits, lift pits etc., below finished floor level including cost of straightening, cutting, bending to shape fabricating and tying with 18 gauge GI binding wire, providing and fixing cement cover blocks, dewatering wherever necessary etc., all complete as per drawings and specifications and as directed by the Engineer. The rate to include cost of steel, binding wire, cement cover blocks, all cuts and wastes which will not be measured. Only laid weight will be measured including authorized laps. Cuts and wastes will not be measured for payment. Quoted Rate including of all laps, spacers, chairs etc.,</t>
    </r>
    <r>
      <rPr>
        <b/>
        <sz val="10"/>
        <color rgb="FF000000"/>
        <rFont val="Times New Roman"/>
        <family val="1"/>
      </rPr>
      <t>Make :TATA/SAIL/JSW</t>
    </r>
  </si>
  <si>
    <t>A “V” groove to be made on the existing cracks found on the terrace floor &amp;amp; walls, using electric cutting machine.The grooves are to be cleaned free from dust and other loose particles and filled with waterproof “CRACK SEAL ” and leveled evenly to terrace floor level.The entire terrace floor area to be bonded with GSM mesh, and a layer of waterproof putty is applied using white cement and “FUTURA 555”. Finally 2 coats of elastomeric waterproof coat of “COLOUR MEMBRANE” is evenly brushed at an interval of 4 hrs between each coat.</t>
  </si>
  <si>
    <t>WORK DONE STATEMENT RA BILL 01 DATED 07-12-2019</t>
  </si>
  <si>
    <t>Rmt</t>
  </si>
  <si>
    <t>Tube light</t>
  </si>
  <si>
    <t xml:space="preserve">Roughening </t>
  </si>
  <si>
    <t>Demolition/ dismantling of Concrete in ground floors , RR Masonry, Brick wall  etc and paving’s not exceeding 15 cm thickness (below or above ground level)</t>
  </si>
  <si>
    <t>PCC 1:2:4</t>
  </si>
  <si>
    <t>Door window repair</t>
  </si>
  <si>
    <t xml:space="preserve">Labour only for altering the existing doors and windows, by means of removal of existing shutters &amp; fixed in the opposite side of frame including rebating the side of frame to fix the shutters including necessary hinges &amp; other mongeries like handle &amp; tower bolt etc </t>
  </si>
  <si>
    <t>Material &amp; Labour for Brickwork with subclass `B' bricks, straight or curved on plan exceeding 6m mean radius, built in CM (1:6)</t>
  </si>
  <si>
    <t>Reinforcement</t>
  </si>
  <si>
    <t>Curtain rod</t>
  </si>
  <si>
    <t>Supply and fixing of PVC curtain rods with brackets, end caps, clamps, etc., (Drapery Rod bracket) similar to that of the brackets and rod provided in the school campus.</t>
  </si>
  <si>
    <t>Glass panes</t>
  </si>
  <si>
    <t>Material and Labour for fixing of Sheet glass (ordinary /frosted glass) of 5 mm thick and glazing with oil putty in square / Wooden Beading etc in each pane. Including cleaning of edges and panes etc.  All as specified.</t>
  </si>
  <si>
    <t>RCC 1:2:4</t>
  </si>
  <si>
    <t>Aluminium Ventilators</t>
  </si>
  <si>
    <t>Supply and fixing of sliding Anodized Aluminium ventilator shutters/louvers with extrude section with rubber beading in middle 4mm Plain glass with outer frame etc., aluminium section weighing 0.55kg/m including necessary joining cleats, glazing clips, rubber packing, anodized alumnium snap beading, screws, other filling material like silicon in panels and gap between masonry and aluminium windows shall be inclusive of this rate.</t>
  </si>
  <si>
    <t>Water line</t>
  </si>
  <si>
    <t>75mm PVC Pipes</t>
  </si>
  <si>
    <t>110mm PVC Pipes</t>
  </si>
  <si>
    <t>Angle Valve</t>
  </si>
  <si>
    <t xml:space="preserve"> Wall Mixture</t>
  </si>
  <si>
    <t>Sink mixture</t>
  </si>
  <si>
    <t>Floor trap</t>
  </si>
  <si>
    <t>Supply and Fix PVC  floor trap plain with grating including jointing with solvent cement  including 75 mm bore out let pipe up to the existing drain</t>
  </si>
  <si>
    <t>Mirror</t>
  </si>
  <si>
    <t>Supply and fix bath room mirror (1' x 2') of selected quality glass, mounted on 6mm thick  commercial plywood  with provision of monolithically molded frame etc and fixed to wooden plugs with chromium plated brass screws and cup washers. As per approved sample</t>
  </si>
  <si>
    <t>Towel rod</t>
  </si>
  <si>
    <t>Towel rail 600mm long of CP Brass pipe of diameter 20 mm fixed with and including Chromium plated brass screws over wooden/plastic cleats / Rawal plug etc. All as specified and as directed. As per approved sample</t>
  </si>
  <si>
    <t>TOTAL - A - FOR CIVIL WORKS</t>
  </si>
  <si>
    <t>Earth pits</t>
  </si>
  <si>
    <t xml:space="preserve">Wiring </t>
  </si>
  <si>
    <t>Light point</t>
  </si>
  <si>
    <t>Power points</t>
  </si>
  <si>
    <t>Telephone wiring</t>
  </si>
  <si>
    <t>TV cable</t>
  </si>
  <si>
    <t>TV socket</t>
  </si>
  <si>
    <t>Exhaust fan</t>
  </si>
  <si>
    <t>TOTAL - B</t>
  </si>
  <si>
    <t>Enamel Paint on steel/wooden surfaces</t>
  </si>
  <si>
    <t>GRAND TOTAL (A+B)</t>
  </si>
  <si>
    <t>Supply and Providing 2" dia 6 feet length CI earth pipe with 2x2' GI chamber and necessary charcoal and salt, GI cover,with 8  swg  ghf13 copper flats 20 meter  etc</t>
  </si>
  <si>
    <t>Mtr</t>
  </si>
  <si>
    <t>Points</t>
  </si>
  <si>
    <t>Foot lamp</t>
  </si>
  <si>
    <t>Bulkhead fitting</t>
  </si>
  <si>
    <t>DB</t>
  </si>
  <si>
    <t>Supply and replacing the outdoor type DB with 4 way TPN DB with 63 amps 4 pole MCB 1 no 25 amps 2 pole MCB 5 nos with necessary clamp and fittings etc.</t>
  </si>
  <si>
    <t>No</t>
  </si>
  <si>
    <t>Valve</t>
  </si>
  <si>
    <t>External Apex Painting</t>
  </si>
  <si>
    <t>Excavating in trenches, not exceeding 1.5m wide and not exceeding 1.5m in depth; for foundation, etc. or for shafts, wells, cesspits, manholes, pier holes, etc. not exceeding 10sq m on plan and not exceeding 1.5m in depth and getting out hard and dense soil.</t>
  </si>
  <si>
    <t>Water proofing</t>
  </si>
  <si>
    <t>Internal Emulsion Painting on wall surfaces</t>
  </si>
  <si>
    <t>Internal Emulsion Painting on ceiling  surfaces one coat</t>
  </si>
  <si>
    <t>PVC Exhaust fan</t>
  </si>
  <si>
    <t>Annexure - II</t>
  </si>
  <si>
    <r>
      <t xml:space="preserve">Material and Labour for Cement concrete type B-0, 1:2:4 (12.5 mm graded aggregate) as in floor finishes, coving, as leveling course, etc.,                                                              </t>
    </r>
    <r>
      <rPr>
        <b/>
        <sz val="12"/>
        <color rgb="FF000000"/>
        <rFont val="Times New Roman"/>
        <family val="1"/>
      </rPr>
      <t>Cement Grade - PPC 53 of Make - ACC / ULTRATECH / CORAMANDAL / CHETTINAD / DALMIA / SANKAR</t>
    </r>
  </si>
  <si>
    <r>
      <t xml:space="preserve">Material and Labour for Screed bed or bedding layer of  CM (1:4) layer of mortar 20mm thick for laying floor finishes  over Non Skid/Mat finish  ceramic tiles (300x300mm) x7 mm thick, in floors etc. set and jointed in neat cement slurry and pointed in white or coloured cement to match.                                                           </t>
    </r>
    <r>
      <rPr>
        <b/>
        <sz val="12"/>
        <color rgb="FF000000"/>
        <rFont val="Times New Roman"/>
        <family val="1"/>
      </rPr>
      <t>Make: SOMANY/JOHNSON of approved shade and design.</t>
    </r>
  </si>
  <si>
    <r>
      <t xml:space="preserve">All as per item </t>
    </r>
    <r>
      <rPr>
        <sz val="12"/>
        <color rgb="FFFF0000"/>
        <rFont val="Times New Roman"/>
        <family val="1"/>
      </rPr>
      <t>No:6</t>
    </r>
    <r>
      <rPr>
        <sz val="12"/>
        <color rgb="FF000000"/>
        <rFont val="Times New Roman"/>
        <family val="1"/>
      </rPr>
      <t xml:space="preserve"> here in before but on vertical surfaces etc. But Glazed ceramic tiles of sixe (300X300) 0R (300 x 450) x 7 mm thick including 15 mm thick plastering in CM (1 : 4) even and coarse to receive wall finishes etc                                                     </t>
    </r>
    <r>
      <rPr>
        <b/>
        <sz val="12"/>
        <color rgb="FF000000"/>
        <rFont val="Times New Roman"/>
        <family val="1"/>
      </rPr>
      <t>Make: SOMANY/JOHNSON/KAJARIA of approved shade and design..</t>
    </r>
  </si>
  <si>
    <r>
      <t>Supplying and erection of reinforcement inclusive of  Labour charges for cutting, straitening, fabricating and fixing in position MS bars conforming to IS-432 / High yield strength deformed bars (Tor Steel) conforming to IS-1786 of Fe 500 Grade / for Pro Steel confirming to IS-1786 of Fe550 of all diameter for reinforcement in all RCC in situ works including flooring and precast works at all levels and heights above finished floor level for plinth beam, columns, roof beam, roof slab, lintel, sunshade, loft, drops, sill level slab and etc., and for foundations, trenches, pits, lift pits etc., below finished floor level including cost of straightening, cutting, bending to shape fabricating and tying with 18 gauge GI binding wire, providing and fixing cement cover blocks, dewatering wherever necessary etc., all complete as per drawings and specifications and as directed by the Engineer. The rate to include cost of steel, binding wire, cement cover blocks, all cuts and wastes which will not be measured. Only laid weight will be measured including authorized laps. Cuts and wastes will not be measured for payment. Quoted Rate including of all laps, spacers, chairs etc.,</t>
    </r>
    <r>
      <rPr>
        <b/>
        <sz val="12"/>
        <color theme="1"/>
        <rFont val="Times New Roman"/>
        <family val="1"/>
      </rPr>
      <t>Make - TATA / SAIL / JSW / Vizag</t>
    </r>
  </si>
  <si>
    <r>
      <t xml:space="preserve">Material and Labour for colour washing one coats of tractor emulsion(Asian paints) on existing wall  surfaces on wall over a coat of primer including patch putty for uniform and smooth finished surfaces of the walls etc all as specified and as directed.
</t>
    </r>
    <r>
      <rPr>
        <b/>
        <sz val="12"/>
        <color rgb="FF000000"/>
        <rFont val="Times New Roman"/>
        <family val="1"/>
      </rPr>
      <t>Make - Asian paint</t>
    </r>
  </si>
  <si>
    <r>
      <t xml:space="preserve">Material and Labour for colour washing two coats of tractor emulsion(Asian paints) on newly plastered surfaces on wall over a coat of primer including patch putty for uniform and smooth finished surfaces of the walls etc all as specified and as directed.                                                           </t>
    </r>
    <r>
      <rPr>
        <b/>
        <sz val="12"/>
        <color rgb="FF000000"/>
        <rFont val="Times New Roman"/>
        <family val="1"/>
      </rPr>
      <t>Make - Asian paint</t>
    </r>
  </si>
  <si>
    <r>
      <t xml:space="preserve">Material and Labour for two coats of Apex exterior paint over a coat of primer on newly plastered surfaces, including preparation surfaces, etc., in all walls all as specified and as directed including preparation of new surfaces.
</t>
    </r>
    <r>
      <rPr>
        <b/>
        <sz val="12"/>
        <color rgb="FF000000"/>
        <rFont val="Times New Roman"/>
        <family val="1"/>
      </rPr>
      <t>Make - Asian paint</t>
    </r>
  </si>
  <si>
    <r>
      <t xml:space="preserve">Material and labour for Two coats of synthetic enamel paint over a coat of Primer on steel/wooden surfaces including preparation of surfaces etc.
</t>
    </r>
    <r>
      <rPr>
        <b/>
        <sz val="12"/>
        <color rgb="FF000000"/>
        <rFont val="Times New Roman"/>
        <family val="1"/>
      </rPr>
      <t>Make - Asian paint</t>
    </r>
  </si>
  <si>
    <r>
      <t xml:space="preserve">Providing and laying RCC (1:2:4)reinforced  cement concrete using 20 MM coarse graded aggregate as in Cover slab etc in specified thickness as directed including form work where necessary and well compacted etc.,
</t>
    </r>
    <r>
      <rPr>
        <b/>
        <sz val="12"/>
        <color rgb="FF000000"/>
        <rFont val="Times New Roman"/>
        <family val="1"/>
      </rPr>
      <t>Cement Grade - PPC 53 of Make - ACC / ULTRATECH / CORAMANDAL / CHETTINAD / DALMIA / SANKAR</t>
    </r>
  </si>
  <si>
    <r>
      <t xml:space="preserve">Supply fixing of 3/4" ball valve  with necessary fittings.
</t>
    </r>
    <r>
      <rPr>
        <b/>
        <sz val="12"/>
        <color rgb="FF000000"/>
        <rFont val="Times New Roman"/>
        <family val="1"/>
      </rPr>
      <t>Make - Leader</t>
    </r>
  </si>
  <si>
    <r>
      <t xml:space="preserve">Supply and laying of 3/4" UPVC pipe with necessary fittings like Elbow,Tee, coupling,Reducer
</t>
    </r>
    <r>
      <rPr>
        <b/>
        <sz val="12"/>
        <color rgb="FF000000"/>
        <rFont val="Times New Roman"/>
        <family val="1"/>
      </rPr>
      <t>Make - Finolex/Supreme</t>
    </r>
  </si>
  <si>
    <r>
      <t xml:space="preserve">Supply and laying of 1/2" CPVC pipe with necessary fittings like Elbow,Tee, coupling,Reducer 
</t>
    </r>
    <r>
      <rPr>
        <b/>
        <sz val="12"/>
        <color rgb="FF000000"/>
        <rFont val="Times New Roman"/>
        <family val="1"/>
      </rPr>
      <t>Make - Finolex/Supreme</t>
    </r>
  </si>
  <si>
    <r>
      <t xml:space="preserve">Supply and fixing of open/concealed 1/2" angle valve with fittings etc 
</t>
    </r>
    <r>
      <rPr>
        <b/>
        <sz val="12"/>
        <color rgb="FF000000"/>
        <rFont val="Times New Roman"/>
        <family val="1"/>
      </rPr>
      <t>Make - Metro Omega</t>
    </r>
  </si>
  <si>
    <r>
      <t xml:space="preserve">Supply and fixing of 2 in 1 wall mixture with necessary over head shower with fittings etc </t>
    </r>
    <r>
      <rPr>
        <b/>
        <sz val="12"/>
        <color rgb="FF000000"/>
        <rFont val="Times New Roman"/>
        <family val="1"/>
      </rPr>
      <t>Make - Metro model X PERIA MXP 9928B</t>
    </r>
  </si>
  <si>
    <r>
      <t xml:space="preserve">Supply and fixing of sink mixture with necessary  fittings etc
</t>
    </r>
    <r>
      <rPr>
        <b/>
        <sz val="12"/>
        <color rgb="FF000000"/>
        <rFont val="Times New Roman"/>
        <family val="1"/>
      </rPr>
      <t>Make - Metro Omega MSR 1622/2451</t>
    </r>
  </si>
  <si>
    <r>
      <t xml:space="preserve">Supply and Fix for </t>
    </r>
    <r>
      <rPr>
        <b/>
        <sz val="12"/>
        <color rgb="FF000000"/>
        <rFont val="Times New Roman"/>
        <family val="1"/>
      </rPr>
      <t>PVC pipes</t>
    </r>
    <r>
      <rPr>
        <sz val="12"/>
        <color rgb="FF000000"/>
        <rFont val="Times New Roman"/>
        <family val="1"/>
      </rPr>
      <t xml:space="preserve"> single socketed, in any length with rubber ring joints laid in trenches or in floors or in walls ,bore of pipe</t>
    </r>
    <r>
      <rPr>
        <b/>
        <sz val="12"/>
        <color rgb="FF000000"/>
        <rFont val="Times New Roman"/>
        <family val="1"/>
      </rPr>
      <t xml:space="preserve"> 75 mm </t>
    </r>
    <r>
      <rPr>
        <sz val="12"/>
        <color rgb="FF000000"/>
        <rFont val="Times New Roman"/>
        <family val="1"/>
      </rPr>
      <t>6 Kg per Cm</t>
    </r>
    <r>
      <rPr>
        <vertAlign val="superscript"/>
        <sz val="12"/>
        <color rgb="FF000000"/>
        <rFont val="Times New Roman"/>
        <family val="1"/>
      </rPr>
      <t>2</t>
    </r>
    <r>
      <rPr>
        <sz val="12"/>
        <color rgb="FF000000"/>
        <rFont val="Times New Roman"/>
        <family val="1"/>
      </rPr>
      <t xml:space="preserve"> pressure including Special like socket, elbow with door, tee and "Y" Junction etc. All the joint s to be provided with access door where necessary. 
</t>
    </r>
    <r>
      <rPr>
        <b/>
        <sz val="12"/>
        <color rgb="FF000000"/>
        <rFont val="Times New Roman"/>
        <family val="1"/>
      </rPr>
      <t>Make : Finolex or Supreme</t>
    </r>
  </si>
  <si>
    <r>
      <t xml:space="preserve">Supply and Fix for </t>
    </r>
    <r>
      <rPr>
        <b/>
        <sz val="12"/>
        <color rgb="FF000000"/>
        <rFont val="Times New Roman"/>
        <family val="1"/>
      </rPr>
      <t>PVC pipes</t>
    </r>
    <r>
      <rPr>
        <sz val="12"/>
        <color rgb="FF000000"/>
        <rFont val="Times New Roman"/>
        <family val="1"/>
      </rPr>
      <t xml:space="preserve"> single socketed, in any length with rubber ring joints laid in trenches or in floors or in walls ,bore of pipe</t>
    </r>
    <r>
      <rPr>
        <b/>
        <sz val="12"/>
        <color rgb="FF000000"/>
        <rFont val="Times New Roman"/>
        <family val="1"/>
      </rPr>
      <t xml:space="preserve"> 110 mm </t>
    </r>
    <r>
      <rPr>
        <sz val="12"/>
        <color rgb="FF000000"/>
        <rFont val="Times New Roman"/>
        <family val="1"/>
      </rPr>
      <t>6 Kg per Cm</t>
    </r>
    <r>
      <rPr>
        <vertAlign val="superscript"/>
        <sz val="12"/>
        <color rgb="FF000000"/>
        <rFont val="Times New Roman"/>
        <family val="1"/>
      </rPr>
      <t>2</t>
    </r>
    <r>
      <rPr>
        <sz val="12"/>
        <color rgb="FF000000"/>
        <rFont val="Times New Roman"/>
        <family val="1"/>
      </rPr>
      <t xml:space="preserve"> pressure including Special like socket, elbow with door, tee and "Y" Junction etc. All the joint s to be provided with access door where necessary.
</t>
    </r>
    <r>
      <rPr>
        <b/>
        <sz val="12"/>
        <color rgb="FF000000"/>
        <rFont val="Times New Roman"/>
        <family val="1"/>
      </rPr>
      <t>Make : Finolex or Supreme</t>
    </r>
  </si>
  <si>
    <r>
      <t xml:space="preserve">Water proofing treatment over roof top Using modified cementitious water proofing coating - </t>
    </r>
    <r>
      <rPr>
        <u/>
        <sz val="12"/>
        <color rgb="FF000000"/>
        <rFont val="Times New Roman"/>
        <family val="1"/>
      </rPr>
      <t xml:space="preserve">The work comprises of the following:
- </t>
    </r>
    <r>
      <rPr>
        <sz val="12"/>
        <color rgb="FF000000"/>
        <rFont val="Times New Roman"/>
        <family val="1"/>
      </rPr>
      <t xml:space="preserve">The surface is cleaned from the existing Bitumen Bonding agent.
- A “V” groove to be made on the existing cracks found on the terrace floor &amp; walls using electric cutting machine.
- The grooves are cleaned free from dust and other loose particles and filled with water proof “CRACK SEAL” </t>
    </r>
    <r>
      <rPr>
        <b/>
        <sz val="12"/>
        <color rgb="FF000000"/>
        <rFont val="Times New Roman"/>
        <family val="1"/>
      </rPr>
      <t>(of FOSROC make)</t>
    </r>
    <r>
      <rPr>
        <sz val="12"/>
        <color rgb="FF000000"/>
        <rFont val="Times New Roman"/>
        <family val="1"/>
      </rPr>
      <t xml:space="preserve"> and leveled evenly to terrace floor level. 
- The entire terrace floor area is then applied with 2 coats of “POLYMER MODIFIED CEMENETITIOUS” water proofing compound.</t>
    </r>
    <r>
      <rPr>
        <b/>
        <sz val="12"/>
        <color rgb="FF000000"/>
        <rFont val="Times New Roman"/>
        <family val="1"/>
      </rPr>
      <t xml:space="preserve"> (of BASF make, MASTER EMACO SBR)</t>
    </r>
    <r>
      <rPr>
        <sz val="12"/>
        <color rgb="FF000000"/>
        <rFont val="Times New Roman"/>
        <family val="1"/>
      </rPr>
      <t xml:space="preserve">
- Finally 2 coats of elastomeric water proof coat of “COLOUR MEMBRANE” </t>
    </r>
    <r>
      <rPr>
        <b/>
        <sz val="12"/>
        <color rgb="FF000000"/>
        <rFont val="Times New Roman"/>
        <family val="1"/>
      </rPr>
      <t>(of CHOSEY make, Futura 5)</t>
    </r>
    <r>
      <rPr>
        <sz val="12"/>
        <color rgb="FF000000"/>
        <rFont val="Times New Roman"/>
        <family val="1"/>
      </rPr>
      <t xml:space="preserve"> is evenly brushed at an interval of 4 hours between each.</t>
    </r>
  </si>
  <si>
    <r>
      <t xml:space="preserve">Supply and fixing of open/concealed wiring  4.0 Sqmm wire 2 run and 1.5 sqmm 1 run with necessary fittings etc 
</t>
    </r>
    <r>
      <rPr>
        <b/>
        <sz val="12"/>
        <color rgb="FF000000"/>
        <rFont val="Times New Roman"/>
        <family val="1"/>
      </rPr>
      <t>Make - Havel/Finolex</t>
    </r>
  </si>
  <si>
    <r>
      <t xml:space="preserve">Supply and fixing of 10 amps modular switch light point with  wire 2 run and 1.5 sqmm 1 run 1.0 sqmm in the length of 6 meter with necessary fittings etc ,
</t>
    </r>
    <r>
      <rPr>
        <b/>
        <sz val="12"/>
        <color rgb="FF000000"/>
        <rFont val="Times New Roman"/>
        <family val="1"/>
      </rPr>
      <t>Makes Havels Coral</t>
    </r>
  </si>
  <si>
    <r>
      <t xml:space="preserve">Supply and fixing of open/concealed 16 amps modular switch socket with metal box,face plate, fittings etc
</t>
    </r>
    <r>
      <rPr>
        <b/>
        <sz val="12"/>
        <color rgb="FF000000"/>
        <rFont val="Times New Roman"/>
        <family val="1"/>
      </rPr>
      <t>Make - Havel/Finolex</t>
    </r>
  </si>
  <si>
    <r>
      <t xml:space="preserve">supply and fixing charge of 20 watts LED tube light fitting.
</t>
    </r>
    <r>
      <rPr>
        <b/>
        <sz val="12"/>
        <color rgb="FF000000"/>
        <rFont val="Times New Roman"/>
        <family val="1"/>
      </rPr>
      <t>Make - Havels Pride plus</t>
    </r>
  </si>
  <si>
    <r>
      <t xml:space="preserve">Supply and fixing of LED foot lamp 2/3 module with  fittings
</t>
    </r>
    <r>
      <rPr>
        <b/>
        <sz val="12"/>
        <color rgb="FF000000"/>
        <rFont val="Times New Roman"/>
        <family val="1"/>
      </rPr>
      <t xml:space="preserve">Make - Havels  </t>
    </r>
  </si>
  <si>
    <r>
      <t xml:space="preserve">Supply and fixing of metal guard bulk head fitting with 5W LED lamp
</t>
    </r>
    <r>
      <rPr>
        <b/>
        <sz val="12"/>
        <color rgb="FF000000"/>
        <rFont val="Times New Roman"/>
        <family val="1"/>
      </rPr>
      <t>Make : Havels</t>
    </r>
  </si>
  <si>
    <r>
      <t xml:space="preserve">Supply and fixing of open/concealed  2 pair telephone cable in 3/4" PVC pipe with necessary fittings etc
</t>
    </r>
    <r>
      <rPr>
        <b/>
        <sz val="12"/>
        <color rgb="FF000000"/>
        <rFont val="Times New Roman"/>
        <family val="1"/>
      </rPr>
      <t>Make - Havel/Finolex</t>
    </r>
  </si>
  <si>
    <r>
      <t xml:space="preserve">Supply and fixing of open/concealed Telephone  modular  socket with metal box,face plate, fittings etc 
</t>
    </r>
    <r>
      <rPr>
        <b/>
        <sz val="12"/>
        <color rgb="FF000000"/>
        <rFont val="Times New Roman"/>
        <family val="1"/>
      </rPr>
      <t>Make - Havel Coral</t>
    </r>
  </si>
  <si>
    <r>
      <t xml:space="preserve">Supply and fixing of open/concealed  RG 6 coaxial TV cable in 3/4" PVC pipe with necessary fittings etc 
</t>
    </r>
    <r>
      <rPr>
        <b/>
        <sz val="12"/>
        <color rgb="FF000000"/>
        <rFont val="Times New Roman"/>
        <family val="1"/>
      </rPr>
      <t>Make - Havel/Finolex</t>
    </r>
  </si>
  <si>
    <r>
      <t xml:space="preserve">Supply and fixing of open/concealed TV  modular  socket with metal box,face plate, fittings etc 
</t>
    </r>
    <r>
      <rPr>
        <b/>
        <sz val="12"/>
        <color rgb="FF000000"/>
        <rFont val="Times New Roman"/>
        <family val="1"/>
      </rPr>
      <t>Make - Havel Coral</t>
    </r>
  </si>
  <si>
    <r>
      <t xml:space="preserve">Supply and Fixing of Exhaust fan PVC type 9 inch size all as specified and as directed.
</t>
    </r>
    <r>
      <rPr>
        <b/>
        <sz val="12"/>
        <color theme="1"/>
        <rFont val="Times New Roman"/>
        <family val="1"/>
      </rPr>
      <t>Make : Havells / Crompton</t>
    </r>
  </si>
  <si>
    <r>
      <t xml:space="preserve">Supply and Fixing of Exhaust fan heavy duty metal fan of  9 inch all as specified and as directed.
</t>
    </r>
    <r>
      <rPr>
        <b/>
        <sz val="12"/>
        <color theme="1"/>
        <rFont val="Times New Roman"/>
        <family val="1"/>
      </rPr>
      <t>Make : Havells / Crompton</t>
    </r>
  </si>
  <si>
    <t>TENDER SCHEDULE</t>
  </si>
  <si>
    <t>Qty</t>
  </si>
  <si>
    <t>Signature of the Contractor</t>
  </si>
  <si>
    <t xml:space="preserve">EOI No : EOI/LS/EM/RSQ/607
Name of the work : Renovation of staff Quarters No. GS HB 8-11 
Last Date for Submission : 30.04.2021 before 3 pm
Period of Completion : 30 Days </t>
  </si>
  <si>
    <r>
      <t xml:space="preserve">Supplying and fixing of </t>
    </r>
    <r>
      <rPr>
        <b/>
        <sz val="12"/>
        <color rgb="FF000000"/>
        <rFont val="Times New Roman"/>
        <family val="1"/>
      </rPr>
      <t>600 x 600 MM non skid FULLY vitrified tiles of 10 mm</t>
    </r>
    <r>
      <rPr>
        <sz val="12"/>
        <color rgb="FF000000"/>
        <rFont val="Times New Roman"/>
        <family val="1"/>
      </rPr>
      <t xml:space="preserve"> thick over 25 mm thick cement mortar 1:3 and pointing with same colour cement added with coloring pigments.
</t>
    </r>
    <r>
      <rPr>
        <b/>
        <sz val="12"/>
        <color rgb="FF000000"/>
        <rFont val="Times New Roman"/>
        <family val="1"/>
      </rPr>
      <t>Make: SOMANY / JOHSON MAKE of approved model "WOOD PLANKO"</t>
    </r>
  </si>
  <si>
    <r>
      <t xml:space="preserve">Material and labour for plastering with cement mortar 1:5 to 12 mm thick in brick walls etc and finishing the surfaces even and fair without using extra cement, including curing, finishing etc, and complete.
</t>
    </r>
    <r>
      <rPr>
        <b/>
        <sz val="12"/>
        <color rgb="FF000000"/>
        <rFont val="Times New Roman"/>
        <family val="1"/>
      </rPr>
      <t>Cement Grade - PPC 53 of Make - ACC / ULTRATECH / CORAMANDAL / CHETTINAD / DALMIA / SANKAR</t>
    </r>
  </si>
  <si>
    <t>Note:</t>
  </si>
  <si>
    <t xml:space="preserve">* Any additional input/submissions / terms &amp; conditions may be attached as enclosures to this quote.
* Column F, G and row no 60 are editable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</si>
</sst>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Calibri"/>
      <family val="2"/>
      <scheme val="minor"/>
    </font>
    <font>
      <b/>
      <sz val="12"/>
      <color rgb="FF000000"/>
      <name val="Times New Roman"/>
      <family val="1"/>
    </font>
    <font>
      <sz val="12"/>
      <color rgb="FF000000"/>
      <name val="Times New Roman"/>
      <family val="1"/>
    </font>
    <font>
      <sz val="12"/>
      <color theme="1"/>
      <name val="Times New Roman"/>
      <family val="1"/>
    </font>
    <font>
      <b/>
      <u/>
      <sz val="12"/>
      <color theme="1"/>
      <name val="Times New Roman"/>
      <family val="1"/>
    </font>
    <font>
      <sz val="12"/>
      <color rgb="FFFF0000"/>
      <name val="Times New Roman"/>
      <family val="1"/>
    </font>
    <font>
      <b/>
      <sz val="12"/>
      <color theme="1"/>
      <name val="Times New Roman"/>
      <family val="1"/>
    </font>
    <font>
      <sz val="11"/>
      <color rgb="FF000000"/>
      <name val="Times New Roman"/>
      <family val="1"/>
    </font>
    <font>
      <sz val="11"/>
      <color theme="1"/>
      <name val="Times New Roman"/>
      <family val="1"/>
    </font>
    <font>
      <sz val="10"/>
      <color rgb="FF000000"/>
      <name val="Times New Roman"/>
      <family val="1"/>
    </font>
    <font>
      <b/>
      <sz val="10"/>
      <color rgb="FF000000"/>
      <name val="Times New Roman"/>
      <family val="1"/>
    </font>
    <font>
      <b/>
      <sz val="11"/>
      <color rgb="FF000000"/>
      <name val="Times New Roman"/>
      <family val="1"/>
    </font>
    <font>
      <vertAlign val="superscript"/>
      <sz val="11"/>
      <color rgb="FF000000"/>
      <name val="Times New Roman"/>
      <family val="1"/>
    </font>
    <font>
      <vertAlign val="superscript"/>
      <sz val="12"/>
      <color rgb="FF000000"/>
      <name val="Times New Roman"/>
      <family val="1"/>
    </font>
    <font>
      <b/>
      <sz val="11"/>
      <color theme="1"/>
      <name val="Times New Roman"/>
      <family val="1"/>
    </font>
    <font>
      <sz val="12"/>
      <color theme="1"/>
      <name val="Calibri"/>
      <family val="2"/>
      <scheme val="minor"/>
    </font>
    <font>
      <b/>
      <sz val="12"/>
      <color theme="1"/>
      <name val="Calibri"/>
      <family val="2"/>
      <scheme val="minor"/>
    </font>
    <font>
      <sz val="11"/>
      <color rgb="FF000000"/>
      <name val="Calibri"/>
      <family val="2"/>
      <scheme val="minor"/>
    </font>
    <font>
      <u/>
      <sz val="12"/>
      <color rgb="FF000000"/>
      <name val="Times New Roman"/>
      <family val="1"/>
    </font>
    <font>
      <b/>
      <sz val="12"/>
      <name val="Times New Roman"/>
      <family val="1"/>
    </font>
    <font>
      <sz val="12"/>
      <name val="Times New Roman"/>
      <family val="1"/>
    </font>
    <font>
      <b/>
      <sz val="14"/>
      <color theme="1"/>
      <name val="Times New Roman"/>
      <family val="1"/>
    </font>
    <font>
      <b/>
      <sz val="18"/>
      <color theme="1"/>
      <name val="Times New Roman"/>
      <family val="1"/>
    </font>
    <font>
      <b/>
      <sz val="16"/>
      <color theme="1"/>
      <name val="Times New Roman"/>
      <family val="1"/>
    </font>
    <font>
      <b/>
      <sz val="14"/>
      <name val="Times New Roman"/>
      <family val="1"/>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0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s>
  <cellStyleXfs count="1">
    <xf numFmtId="0" fontId="0" fillId="0" borderId="0"/>
  </cellStyleXfs>
  <cellXfs count="133">
    <xf numFmtId="0" fontId="0" fillId="0" borderId="0" xfId="0"/>
    <xf numFmtId="0" fontId="3" fillId="0" borderId="0" xfId="0" applyFont="1" applyAlignment="1">
      <alignment vertical="top" wrapText="1"/>
    </xf>
    <xf numFmtId="0" fontId="3" fillId="0" borderId="0" xfId="0" applyFont="1" applyAlignment="1">
      <alignment horizontal="left" vertical="center" wrapText="1"/>
    </xf>
    <xf numFmtId="0" fontId="3" fillId="0" borderId="0" xfId="0" applyFont="1"/>
    <xf numFmtId="0" fontId="3" fillId="0" borderId="1" xfId="0" applyFont="1" applyBorder="1"/>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lignment horizontal="right" vertical="center" wrapText="1"/>
    </xf>
    <xf numFmtId="0" fontId="2" fillId="0" borderId="1" xfId="0" applyFont="1" applyBorder="1" applyAlignment="1">
      <alignment horizontal="justify" vertical="center" wrapText="1"/>
    </xf>
    <xf numFmtId="2" fontId="2" fillId="0" borderId="1" xfId="0" applyNumberFormat="1" applyFont="1" applyBorder="1" applyAlignment="1">
      <alignment horizontal="center" vertical="center" wrapText="1"/>
    </xf>
    <xf numFmtId="2" fontId="3" fillId="0" borderId="1" xfId="0" applyNumberFormat="1" applyFont="1" applyBorder="1" applyAlignment="1">
      <alignment horizontal="center" vertical="center" wrapText="1"/>
    </xf>
    <xf numFmtId="2" fontId="2" fillId="0" borderId="1" xfId="0" applyNumberFormat="1" applyFont="1" applyBorder="1" applyAlignment="1">
      <alignment horizontal="right" vertical="center" wrapText="1"/>
    </xf>
    <xf numFmtId="0" fontId="3" fillId="0" borderId="0" xfId="0" applyFont="1" applyAlignment="1">
      <alignment horizontal="left"/>
    </xf>
    <xf numFmtId="0" fontId="2" fillId="0" borderId="1" xfId="0" applyFont="1" applyBorder="1" applyAlignment="1">
      <alignment horizontal="left" vertical="center" wrapText="1"/>
    </xf>
    <xf numFmtId="2" fontId="3" fillId="0" borderId="1" xfId="0" applyNumberFormat="1" applyFont="1" applyBorder="1"/>
    <xf numFmtId="2" fontId="1" fillId="0" borderId="1" xfId="0" applyNumberFormat="1" applyFont="1" applyBorder="1" applyAlignment="1">
      <alignment horizontal="center" vertical="center" wrapText="1"/>
    </xf>
    <xf numFmtId="0" fontId="3" fillId="2" borderId="1" xfId="0" applyFont="1" applyFill="1" applyBorder="1" applyAlignment="1">
      <alignment horizontal="center" vertical="center" wrapText="1"/>
    </xf>
    <xf numFmtId="0" fontId="3" fillId="2" borderId="0" xfId="0" applyFont="1" applyFill="1" applyBorder="1" applyAlignment="1">
      <alignment horizontal="center" vertical="center" wrapText="1"/>
    </xf>
    <xf numFmtId="0" fontId="2" fillId="0" borderId="4" xfId="0" applyFont="1" applyBorder="1" applyAlignment="1">
      <alignment horizontal="right" vertical="center" wrapText="1"/>
    </xf>
    <xf numFmtId="2" fontId="2" fillId="0" borderId="1" xfId="0" applyNumberFormat="1" applyFont="1" applyFill="1" applyBorder="1" applyAlignment="1">
      <alignment horizontal="center" vertical="center" wrapText="1"/>
    </xf>
    <xf numFmtId="0" fontId="3" fillId="0" borderId="0" xfId="0" applyFont="1" applyAlignment="1">
      <alignment wrapText="1"/>
    </xf>
    <xf numFmtId="0" fontId="2" fillId="0" borderId="1" xfId="0" applyFont="1" applyFill="1" applyBorder="1" applyAlignment="1">
      <alignment horizontal="justify" vertical="center" wrapText="1"/>
    </xf>
    <xf numFmtId="2" fontId="5" fillId="0" borderId="1" xfId="0" applyNumberFormat="1" applyFont="1" applyFill="1" applyBorder="1" applyAlignment="1">
      <alignment horizontal="center" vertical="center" wrapText="1"/>
    </xf>
    <xf numFmtId="2" fontId="2" fillId="2" borderId="1" xfId="0" applyNumberFormat="1" applyFont="1" applyFill="1" applyBorder="1" applyAlignment="1">
      <alignment horizontal="center" vertical="center" wrapText="1"/>
    </xf>
    <xf numFmtId="0" fontId="6" fillId="0" borderId="0" xfId="0" applyFont="1"/>
    <xf numFmtId="0" fontId="2" fillId="2" borderId="1" xfId="0" applyFont="1" applyFill="1" applyBorder="1" applyAlignment="1">
      <alignment horizontal="justify" vertical="center" wrapText="1"/>
    </xf>
    <xf numFmtId="1" fontId="1" fillId="0" borderId="1" xfId="0" applyNumberFormat="1" applyFont="1" applyBorder="1" applyAlignment="1">
      <alignment horizontal="right" vertical="center" wrapText="1"/>
    </xf>
    <xf numFmtId="0" fontId="6" fillId="0" borderId="1"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horizontal="justify" vertical="center" wrapText="1"/>
    </xf>
    <xf numFmtId="0" fontId="2" fillId="0" borderId="1" xfId="0" applyFont="1" applyBorder="1" applyAlignment="1">
      <alignment horizontal="center" vertical="center" wrapText="1"/>
    </xf>
    <xf numFmtId="0" fontId="3" fillId="0" borderId="0" xfId="0" applyFont="1" applyBorder="1" applyAlignment="1">
      <alignment vertical="top"/>
    </xf>
    <xf numFmtId="0" fontId="3" fillId="0" borderId="0" xfId="0" applyFont="1" applyAlignment="1">
      <alignment horizontal="justify"/>
    </xf>
    <xf numFmtId="0" fontId="3" fillId="0" borderId="0" xfId="0" applyFont="1" applyAlignment="1">
      <alignment vertical="top"/>
    </xf>
    <xf numFmtId="0" fontId="6" fillId="0" borderId="0" xfId="0" applyFont="1" applyAlignment="1">
      <alignment vertical="top"/>
    </xf>
    <xf numFmtId="0" fontId="2" fillId="0" borderId="0" xfId="0" applyFont="1"/>
    <xf numFmtId="0" fontId="6"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1" xfId="0" applyFont="1" applyFill="1" applyBorder="1" applyAlignment="1">
      <alignment wrapText="1"/>
    </xf>
    <xf numFmtId="0" fontId="3" fillId="2" borderId="1" xfId="0" applyFont="1" applyFill="1" applyBorder="1" applyAlignment="1">
      <alignment horizontal="center" vertical="center"/>
    </xf>
    <xf numFmtId="2" fontId="3" fillId="2" borderId="1" xfId="0" applyNumberFormat="1" applyFont="1" applyFill="1" applyBorder="1" applyAlignment="1">
      <alignment horizontal="center" vertical="center"/>
    </xf>
    <xf numFmtId="2" fontId="3" fillId="2" borderId="1" xfId="0" applyNumberFormat="1" applyFont="1" applyFill="1" applyBorder="1" applyAlignment="1">
      <alignment horizontal="center" vertical="center" wrapText="1"/>
    </xf>
    <xf numFmtId="1" fontId="3" fillId="2" borderId="1" xfId="0" applyNumberFormat="1" applyFont="1" applyFill="1" applyBorder="1" applyAlignment="1">
      <alignment horizontal="center" vertical="center"/>
    </xf>
    <xf numFmtId="0" fontId="2" fillId="0" borderId="1" xfId="0" applyFont="1" applyBorder="1" applyAlignment="1">
      <alignment vertical="center" wrapText="1"/>
    </xf>
    <xf numFmtId="0" fontId="7" fillId="0" borderId="1" xfId="0" applyFont="1" applyBorder="1" applyAlignment="1">
      <alignment vertical="center" wrapText="1"/>
    </xf>
    <xf numFmtId="0" fontId="7" fillId="0" borderId="1" xfId="0" applyFont="1" applyBorder="1" applyAlignment="1">
      <alignment horizontal="center" vertical="center" wrapText="1"/>
    </xf>
    <xf numFmtId="0" fontId="9" fillId="0" borderId="1" xfId="0" applyFont="1" applyBorder="1" applyAlignment="1">
      <alignment horizontal="justify" vertical="center" wrapText="1"/>
    </xf>
    <xf numFmtId="0" fontId="9" fillId="0" borderId="1" xfId="0" applyFont="1" applyBorder="1" applyAlignment="1">
      <alignment vertical="center" wrapText="1"/>
    </xf>
    <xf numFmtId="0" fontId="1" fillId="0" borderId="1" xfId="0" applyFont="1" applyBorder="1" applyAlignment="1">
      <alignment horizontal="right" vertical="center" wrapText="1"/>
    </xf>
    <xf numFmtId="0" fontId="3" fillId="0" borderId="1" xfId="0" applyFont="1" applyBorder="1" applyAlignment="1">
      <alignment horizontal="right" vertical="center" wrapText="1"/>
    </xf>
    <xf numFmtId="0" fontId="8" fillId="0" borderId="1" xfId="0" applyFont="1" applyBorder="1" applyAlignment="1">
      <alignment horizontal="justify" vertical="center" wrapText="1"/>
    </xf>
    <xf numFmtId="0" fontId="8" fillId="0" borderId="1" xfId="0" applyFont="1" applyBorder="1" applyAlignment="1">
      <alignment vertical="center" wrapText="1"/>
    </xf>
    <xf numFmtId="0" fontId="7" fillId="0" borderId="1" xfId="0" applyFont="1" applyBorder="1" applyAlignment="1">
      <alignment horizontal="justify" vertical="center" wrapText="1"/>
    </xf>
    <xf numFmtId="0" fontId="0" fillId="0" borderId="1" xfId="0" applyBorder="1" applyAlignment="1">
      <alignment vertical="center" wrapText="1"/>
    </xf>
    <xf numFmtId="0" fontId="6" fillId="0" borderId="1" xfId="0" applyFont="1" applyBorder="1" applyAlignment="1">
      <alignment horizontal="right" vertical="center" wrapText="1"/>
    </xf>
    <xf numFmtId="0" fontId="6" fillId="0" borderId="1" xfId="0" applyFont="1" applyBorder="1"/>
    <xf numFmtId="2" fontId="6" fillId="0" borderId="1" xfId="0" applyNumberFormat="1" applyFont="1" applyBorder="1"/>
    <xf numFmtId="1" fontId="6" fillId="0" borderId="1" xfId="0" applyNumberFormat="1" applyFont="1" applyBorder="1"/>
    <xf numFmtId="0" fontId="2" fillId="0" borderId="6" xfId="0" applyFont="1" applyBorder="1" applyAlignment="1">
      <alignment horizontal="center" vertical="center" wrapText="1"/>
    </xf>
    <xf numFmtId="2" fontId="2" fillId="0" borderId="7" xfId="0" applyNumberFormat="1" applyFont="1" applyBorder="1" applyAlignment="1">
      <alignment horizontal="center" vertical="center" wrapText="1"/>
    </xf>
    <xf numFmtId="2" fontId="2" fillId="0" borderId="6" xfId="0" applyNumberFormat="1" applyFont="1" applyBorder="1" applyAlignment="1">
      <alignment horizontal="center" vertical="center" wrapText="1"/>
    </xf>
    <xf numFmtId="0" fontId="16" fillId="0" borderId="1" xfId="0" applyFont="1" applyBorder="1" applyAlignment="1">
      <alignment horizontal="center" vertical="center"/>
    </xf>
    <xf numFmtId="0" fontId="15" fillId="0" borderId="1" xfId="0" applyFont="1" applyBorder="1" applyAlignment="1">
      <alignment horizontal="justify" vertical="center"/>
    </xf>
    <xf numFmtId="0" fontId="16" fillId="0" borderId="0" xfId="0" applyFont="1" applyAlignment="1">
      <alignment horizontal="left" vertical="center" wrapText="1"/>
    </xf>
    <xf numFmtId="0" fontId="15" fillId="0" borderId="1" xfId="0" applyFont="1" applyBorder="1" applyAlignment="1">
      <alignment vertical="center"/>
    </xf>
    <xf numFmtId="0" fontId="15" fillId="0" borderId="0" xfId="0" applyFont="1" applyAlignment="1">
      <alignment vertical="center" wrapText="1"/>
    </xf>
    <xf numFmtId="0" fontId="16" fillId="0" borderId="0" xfId="0" applyFont="1" applyAlignment="1">
      <alignment vertical="center"/>
    </xf>
    <xf numFmtId="0" fontId="15" fillId="0" borderId="0" xfId="0" applyFont="1" applyAlignment="1">
      <alignment vertical="center"/>
    </xf>
    <xf numFmtId="0" fontId="15" fillId="0" borderId="0" xfId="0" applyFont="1" applyBorder="1" applyAlignment="1">
      <alignment vertical="center"/>
    </xf>
    <xf numFmtId="0" fontId="15" fillId="0" borderId="0" xfId="0" applyFont="1" applyAlignment="1">
      <alignment horizontal="justify" vertical="center"/>
    </xf>
    <xf numFmtId="0" fontId="15" fillId="0" borderId="0" xfId="0" applyFont="1" applyAlignment="1">
      <alignment horizontal="center" vertical="center"/>
    </xf>
    <xf numFmtId="0" fontId="15" fillId="0" borderId="0" xfId="0" applyFont="1" applyAlignment="1">
      <alignment horizontal="right" vertical="center"/>
    </xf>
    <xf numFmtId="0" fontId="1" fillId="0" borderId="1" xfId="0" applyFont="1" applyBorder="1" applyAlignment="1">
      <alignment horizontal="center" vertical="center" wrapText="1"/>
    </xf>
    <xf numFmtId="0" fontId="6" fillId="3"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3" fillId="4" borderId="1" xfId="0" applyFont="1" applyFill="1" applyBorder="1" applyAlignment="1">
      <alignment horizontal="right" vertical="center" wrapText="1"/>
    </xf>
    <xf numFmtId="0" fontId="1" fillId="0" borderId="1"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6" fillId="0" borderId="1" xfId="0" applyFont="1" applyBorder="1" applyAlignment="1">
      <alignment horizontal="center" vertical="center"/>
    </xf>
    <xf numFmtId="0" fontId="16" fillId="0" borderId="0" xfId="0" applyFont="1" applyAlignment="1">
      <alignment horizontal="center" vertical="center"/>
    </xf>
    <xf numFmtId="2" fontId="1" fillId="2" borderId="1" xfId="0" applyNumberFormat="1" applyFont="1" applyFill="1" applyBorder="1" applyAlignment="1">
      <alignment horizontal="center" vertical="center" wrapText="1"/>
    </xf>
    <xf numFmtId="2" fontId="1" fillId="4" borderId="1" xfId="0" applyNumberFormat="1" applyFont="1" applyFill="1" applyBorder="1" applyAlignment="1">
      <alignment horizontal="center" vertical="center" wrapText="1"/>
    </xf>
    <xf numFmtId="2" fontId="6" fillId="0" borderId="1" xfId="0" applyNumberFormat="1" applyFont="1" applyBorder="1" applyAlignment="1">
      <alignment horizontal="center" vertical="center"/>
    </xf>
    <xf numFmtId="0" fontId="19" fillId="2" borderId="1" xfId="0" applyFont="1" applyFill="1" applyBorder="1" applyAlignment="1">
      <alignment horizontal="center" vertical="center" wrapText="1"/>
    </xf>
    <xf numFmtId="2" fontId="19" fillId="2" borderId="1" xfId="0" applyNumberFormat="1" applyFont="1" applyFill="1" applyBorder="1" applyAlignment="1">
      <alignment horizontal="center" vertical="center" wrapText="1"/>
    </xf>
    <xf numFmtId="0" fontId="15" fillId="0" borderId="1" xfId="0" applyFont="1" applyBorder="1" applyAlignment="1">
      <alignment horizontal="center" vertical="center"/>
    </xf>
    <xf numFmtId="0" fontId="16" fillId="0" borderId="1" xfId="0" applyFont="1" applyBorder="1" applyAlignment="1">
      <alignment horizontal="left" vertical="center"/>
    </xf>
    <xf numFmtId="0" fontId="16" fillId="0" borderId="1" xfId="0" applyFont="1" applyBorder="1" applyAlignment="1">
      <alignment horizontal="justify" vertical="center"/>
    </xf>
    <xf numFmtId="0" fontId="11" fillId="0" borderId="1" xfId="0" applyFont="1" applyFill="1" applyBorder="1" applyAlignment="1">
      <alignment horizontal="center" vertical="center" wrapText="1"/>
    </xf>
    <xf numFmtId="0" fontId="2" fillId="0" borderId="1" xfId="0" applyFont="1" applyFill="1" applyBorder="1" applyAlignment="1">
      <alignment vertical="center" wrapText="1"/>
    </xf>
    <xf numFmtId="0" fontId="3" fillId="0" borderId="1" xfId="0" applyFont="1" applyBorder="1" applyAlignment="1">
      <alignment vertical="center" wrapText="1"/>
    </xf>
    <xf numFmtId="0" fontId="2" fillId="2" borderId="1" xfId="0" applyFont="1" applyFill="1" applyBorder="1" applyAlignment="1">
      <alignment vertical="center" wrapText="1"/>
    </xf>
    <xf numFmtId="0" fontId="2" fillId="0" borderId="1" xfId="0" applyFont="1" applyFill="1" applyBorder="1" applyAlignment="1">
      <alignment horizontal="left" vertical="center" wrapText="1"/>
    </xf>
    <xf numFmtId="0" fontId="2" fillId="0" borderId="1" xfId="0" applyFont="1" applyBorder="1" applyAlignment="1" applyProtection="1">
      <alignment horizontal="center" vertical="center" wrapText="1"/>
      <protection locked="0"/>
    </xf>
    <xf numFmtId="0" fontId="3" fillId="0" borderId="1" xfId="0" applyFont="1" applyBorder="1" applyAlignment="1" applyProtection="1">
      <alignment horizontal="right" vertical="center"/>
      <protection locked="0"/>
    </xf>
    <xf numFmtId="1" fontId="3" fillId="0" borderId="1" xfId="0" applyNumberFormat="1" applyFont="1" applyBorder="1" applyAlignment="1" applyProtection="1">
      <alignment horizontal="right" vertical="center"/>
      <protection locked="0"/>
    </xf>
    <xf numFmtId="0" fontId="2" fillId="2" borderId="1" xfId="0" applyFont="1" applyFill="1" applyBorder="1" applyAlignment="1" applyProtection="1">
      <alignment horizontal="center" vertical="center" wrapText="1"/>
      <protection locked="0"/>
    </xf>
    <xf numFmtId="1" fontId="6" fillId="2" borderId="1" xfId="0" applyNumberFormat="1" applyFont="1" applyFill="1" applyBorder="1" applyAlignment="1" applyProtection="1">
      <alignment horizontal="right" vertical="center"/>
      <protection locked="0"/>
    </xf>
    <xf numFmtId="0" fontId="2" fillId="4" borderId="1" xfId="0" applyFont="1" applyFill="1" applyBorder="1" applyAlignment="1" applyProtection="1">
      <alignment horizontal="center" vertical="center" wrapText="1"/>
      <protection locked="0"/>
    </xf>
    <xf numFmtId="0" fontId="3" fillId="4" borderId="1" xfId="0" applyFont="1" applyFill="1" applyBorder="1" applyAlignment="1" applyProtection="1">
      <alignment horizontal="right" vertical="center"/>
      <protection locked="0"/>
    </xf>
    <xf numFmtId="0" fontId="3" fillId="0" borderId="1" xfId="0" applyFont="1" applyBorder="1" applyAlignment="1" applyProtection="1">
      <alignment horizontal="center" vertical="center"/>
      <protection locked="0"/>
    </xf>
    <xf numFmtId="0" fontId="20" fillId="2" borderId="1" xfId="0" applyFont="1" applyFill="1" applyBorder="1" applyAlignment="1" applyProtection="1">
      <alignment horizontal="center" vertical="center"/>
      <protection locked="0"/>
    </xf>
    <xf numFmtId="0" fontId="19" fillId="2" borderId="1" xfId="0" applyFont="1" applyFill="1" applyBorder="1" applyAlignment="1" applyProtection="1">
      <alignment horizontal="right" vertical="center"/>
      <protection locked="0"/>
    </xf>
    <xf numFmtId="1" fontId="19" fillId="2" borderId="1" xfId="0" applyNumberFormat="1" applyFont="1" applyFill="1" applyBorder="1" applyAlignment="1" applyProtection="1">
      <alignment horizontal="right" vertical="center"/>
      <protection locked="0"/>
    </xf>
    <xf numFmtId="0" fontId="3" fillId="2" borderId="2" xfId="0" applyFont="1" applyFill="1" applyBorder="1" applyAlignment="1">
      <alignment horizontal="left" vertical="center" wrapText="1"/>
    </xf>
    <xf numFmtId="0" fontId="3" fillId="2" borderId="3" xfId="0" applyFont="1" applyFill="1" applyBorder="1" applyAlignment="1">
      <alignment horizontal="left" vertical="center" wrapText="1"/>
    </xf>
    <xf numFmtId="0" fontId="3" fillId="2" borderId="1" xfId="0" applyFont="1" applyFill="1" applyBorder="1" applyAlignment="1">
      <alignment horizontal="center" vertical="center" wrapText="1"/>
    </xf>
    <xf numFmtId="0" fontId="3" fillId="0" borderId="1" xfId="0" applyFont="1" applyBorder="1" applyAlignment="1">
      <alignment horizontal="left" vertical="center" wrapText="1"/>
    </xf>
    <xf numFmtId="0" fontId="4" fillId="0" borderId="1" xfId="0" applyFont="1" applyBorder="1" applyAlignment="1">
      <alignment horizontal="center" vertical="top" wrapText="1"/>
    </xf>
    <xf numFmtId="0" fontId="0" fillId="0" borderId="0" xfId="0" applyAlignment="1">
      <alignment horizontal="left" vertical="center" wrapText="1"/>
    </xf>
    <xf numFmtId="0" fontId="1" fillId="4" borderId="1" xfId="0" applyFont="1" applyFill="1" applyBorder="1" applyAlignment="1">
      <alignment vertical="center" wrapText="1"/>
    </xf>
    <xf numFmtId="0" fontId="24" fillId="2"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5" fillId="0" borderId="1" xfId="0" applyFont="1" applyBorder="1" applyAlignment="1" applyProtection="1">
      <alignment horizontal="center" vertical="center"/>
      <protection locked="0"/>
    </xf>
    <xf numFmtId="0" fontId="21" fillId="0" borderId="1" xfId="0" applyFont="1" applyBorder="1" applyAlignment="1">
      <alignment horizontal="center" vertical="center"/>
    </xf>
    <xf numFmtId="0" fontId="21" fillId="0" borderId="1" xfId="0" applyFont="1" applyBorder="1" applyAlignment="1">
      <alignment horizontal="right" vertical="center"/>
    </xf>
    <xf numFmtId="0" fontId="15" fillId="0" borderId="0" xfId="0" applyFont="1" applyBorder="1" applyAlignment="1">
      <alignment horizontal="left" vertical="center" wrapText="1"/>
    </xf>
    <xf numFmtId="0" fontId="22" fillId="0" borderId="1" xfId="0" applyFont="1" applyBorder="1" applyAlignment="1">
      <alignment horizontal="center" vertical="center" wrapText="1"/>
    </xf>
    <xf numFmtId="0" fontId="23" fillId="0" borderId="1" xfId="0" applyFont="1" applyBorder="1" applyAlignment="1">
      <alignment horizontal="center" vertical="center" wrapText="1"/>
    </xf>
    <xf numFmtId="0" fontId="21" fillId="0" borderId="1" xfId="0" applyFont="1" applyBorder="1" applyAlignment="1">
      <alignment horizontal="left" vertical="center" wrapText="1"/>
    </xf>
    <xf numFmtId="0" fontId="6" fillId="4" borderId="1" xfId="0" applyFont="1" applyFill="1" applyBorder="1" applyAlignment="1">
      <alignment horizontal="left" vertical="center" wrapText="1"/>
    </xf>
    <xf numFmtId="0" fontId="17" fillId="0" borderId="1" xfId="0" applyFont="1" applyBorder="1" applyAlignment="1">
      <alignment vertical="center" wrapText="1"/>
    </xf>
    <xf numFmtId="0" fontId="4" fillId="0" borderId="8" xfId="0" applyFont="1" applyBorder="1" applyAlignment="1">
      <alignment horizontal="center" vertical="top" wrapText="1"/>
    </xf>
    <xf numFmtId="0" fontId="4" fillId="0" borderId="0" xfId="0" applyFont="1" applyBorder="1" applyAlignment="1">
      <alignment horizontal="center" vertical="top" wrapText="1"/>
    </xf>
    <xf numFmtId="0" fontId="3" fillId="0" borderId="9" xfId="0" applyFont="1" applyBorder="1" applyAlignment="1">
      <alignment horizontal="left" vertical="center" wrapText="1"/>
    </xf>
    <xf numFmtId="0" fontId="3" fillId="0" borderId="10" xfId="0" applyFont="1" applyBorder="1" applyAlignment="1">
      <alignment horizontal="left" vertical="center" wrapText="1"/>
    </xf>
    <xf numFmtId="0" fontId="1" fillId="0" borderId="1" xfId="0" applyFont="1" applyBorder="1" applyAlignment="1">
      <alignment horizontal="center" vertical="center" wrapText="1"/>
    </xf>
    <xf numFmtId="0" fontId="6" fillId="0" borderId="1" xfId="0" applyFont="1" applyBorder="1" applyAlignment="1">
      <alignment vertical="center" wrapText="1"/>
    </xf>
    <xf numFmtId="0" fontId="3" fillId="2" borderId="4"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6" fillId="2" borderId="1" xfId="0" applyFont="1" applyFill="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29"/>
  <sheetViews>
    <sheetView view="pageBreakPreview" zoomScale="60" zoomScaleNormal="78" workbookViewId="0">
      <pane ySplit="5" topLeftCell="A21" activePane="bottomLeft" state="frozen"/>
      <selection pane="bottomLeft" activeCell="K29" sqref="K29"/>
    </sheetView>
  </sheetViews>
  <sheetFormatPr defaultRowHeight="15.75" x14ac:dyDescent="0.25"/>
  <cols>
    <col min="1" max="1" width="6.28515625" style="3" bestFit="1" customWidth="1"/>
    <col min="2" max="2" width="14" style="3" customWidth="1"/>
    <col min="3" max="3" width="29.85546875" style="3" customWidth="1"/>
    <col min="4" max="4" width="5.42578125" style="3" bestFit="1" customWidth="1"/>
    <col min="5" max="6" width="6.140625" style="3" bestFit="1" customWidth="1"/>
    <col min="7" max="7" width="5.140625" style="3" bestFit="1" customWidth="1"/>
    <col min="8" max="8" width="6.140625" style="3" customWidth="1"/>
    <col min="9" max="9" width="9.28515625" style="3" bestFit="1" customWidth="1"/>
    <col min="10" max="10" width="10.85546875" style="3" bestFit="1" customWidth="1"/>
    <col min="11" max="11" width="14.140625" style="3" bestFit="1" customWidth="1"/>
    <col min="12" max="16384" width="9.140625" style="3"/>
  </cols>
  <sheetData>
    <row r="1" spans="1:17" s="1" customFormat="1" ht="15.75" customHeight="1" x14ac:dyDescent="0.25">
      <c r="A1" s="110" t="s">
        <v>9</v>
      </c>
      <c r="B1" s="110"/>
      <c r="C1" s="110"/>
      <c r="D1" s="110"/>
      <c r="E1" s="110"/>
      <c r="F1" s="110"/>
      <c r="G1" s="110"/>
      <c r="H1" s="110"/>
      <c r="I1" s="110"/>
      <c r="J1" s="110"/>
      <c r="K1" s="110"/>
    </row>
    <row r="2" spans="1:17" s="1" customFormat="1" ht="18" customHeight="1" x14ac:dyDescent="0.25">
      <c r="A2" s="110" t="s">
        <v>10</v>
      </c>
      <c r="B2" s="110"/>
      <c r="C2" s="110"/>
      <c r="D2" s="110"/>
      <c r="E2" s="110"/>
      <c r="F2" s="110"/>
      <c r="G2" s="110"/>
      <c r="H2" s="110"/>
      <c r="I2" s="110"/>
      <c r="J2" s="110"/>
      <c r="K2" s="110"/>
    </row>
    <row r="3" spans="1:17" s="2" customFormat="1" x14ac:dyDescent="0.25">
      <c r="A3" s="109" t="s">
        <v>22</v>
      </c>
      <c r="B3" s="109"/>
      <c r="C3" s="109"/>
      <c r="D3" s="109"/>
      <c r="E3" s="109"/>
      <c r="F3" s="109"/>
      <c r="G3" s="109"/>
      <c r="H3" s="109"/>
      <c r="I3" s="109"/>
      <c r="J3" s="109"/>
      <c r="K3" s="109"/>
    </row>
    <row r="4" spans="1:17" x14ac:dyDescent="0.25">
      <c r="A4" s="108" t="s">
        <v>0</v>
      </c>
      <c r="B4" s="108" t="s">
        <v>1</v>
      </c>
      <c r="C4" s="108" t="s">
        <v>2</v>
      </c>
      <c r="D4" s="108" t="s">
        <v>3</v>
      </c>
      <c r="E4" s="108" t="s">
        <v>14</v>
      </c>
      <c r="F4" s="108" t="s">
        <v>11</v>
      </c>
      <c r="G4" s="108" t="s">
        <v>12</v>
      </c>
      <c r="H4" s="108" t="s">
        <v>13</v>
      </c>
      <c r="I4" s="108" t="s">
        <v>15</v>
      </c>
      <c r="J4" s="108" t="s">
        <v>4</v>
      </c>
      <c r="K4" s="108" t="s">
        <v>5</v>
      </c>
    </row>
    <row r="5" spans="1:17" x14ac:dyDescent="0.25">
      <c r="A5" s="108"/>
      <c r="B5" s="108"/>
      <c r="C5" s="108"/>
      <c r="D5" s="108"/>
      <c r="E5" s="108"/>
      <c r="F5" s="108"/>
      <c r="G5" s="108"/>
      <c r="H5" s="108"/>
      <c r="I5" s="108"/>
      <c r="J5" s="108"/>
      <c r="K5" s="108"/>
    </row>
    <row r="6" spans="1:17" x14ac:dyDescent="0.25">
      <c r="A6" s="16" t="s">
        <v>23</v>
      </c>
      <c r="B6" s="106" t="s">
        <v>24</v>
      </c>
      <c r="C6" s="107"/>
      <c r="D6" s="16"/>
      <c r="E6" s="16"/>
      <c r="F6" s="16"/>
      <c r="G6" s="16"/>
      <c r="H6" s="16"/>
      <c r="I6" s="16"/>
      <c r="J6" s="17"/>
      <c r="K6" s="16"/>
    </row>
    <row r="7" spans="1:17" ht="63" x14ac:dyDescent="0.25">
      <c r="A7" s="6">
        <v>1</v>
      </c>
      <c r="B7" s="5" t="s">
        <v>31</v>
      </c>
      <c r="C7" s="20" t="s">
        <v>35</v>
      </c>
      <c r="D7" s="6" t="s">
        <v>6</v>
      </c>
      <c r="E7" s="9"/>
      <c r="F7" s="9"/>
      <c r="G7" s="9"/>
      <c r="H7" s="9"/>
      <c r="I7" s="9"/>
      <c r="J7" s="14"/>
      <c r="K7" s="11"/>
    </row>
    <row r="8" spans="1:17" x14ac:dyDescent="0.25">
      <c r="A8" s="6"/>
      <c r="B8" s="5"/>
      <c r="C8" s="13" t="s">
        <v>26</v>
      </c>
      <c r="D8" s="6"/>
      <c r="E8" s="9">
        <v>1</v>
      </c>
      <c r="F8" s="9">
        <v>13.3</v>
      </c>
      <c r="G8" s="9">
        <v>4.4000000000000004</v>
      </c>
      <c r="H8" s="9">
        <v>0.05</v>
      </c>
      <c r="I8" s="9">
        <f>PRODUCT(E8:H8)</f>
        <v>2.9260000000000006</v>
      </c>
      <c r="J8" s="9"/>
      <c r="K8" s="11"/>
    </row>
    <row r="9" spans="1:17" x14ac:dyDescent="0.25">
      <c r="A9" s="6"/>
      <c r="B9" s="5"/>
      <c r="C9" s="24" t="s">
        <v>38</v>
      </c>
      <c r="D9" s="6"/>
      <c r="E9" s="9"/>
      <c r="F9" s="9"/>
      <c r="G9" s="9"/>
      <c r="H9" s="9"/>
      <c r="I9" s="9">
        <f>SUM(I8:I8)</f>
        <v>2.9260000000000006</v>
      </c>
      <c r="J9" s="23">
        <v>761</v>
      </c>
      <c r="K9" s="11">
        <f>I9*J9</f>
        <v>2226.6860000000006</v>
      </c>
    </row>
    <row r="10" spans="1:17" ht="147.75" customHeight="1" x14ac:dyDescent="0.25">
      <c r="A10" s="6">
        <v>2</v>
      </c>
      <c r="B10" s="5" t="s">
        <v>16</v>
      </c>
      <c r="C10" s="13" t="s">
        <v>17</v>
      </c>
      <c r="D10" s="6" t="s">
        <v>18</v>
      </c>
      <c r="E10" s="6"/>
      <c r="F10" s="6"/>
      <c r="G10" s="6"/>
      <c r="H10" s="6"/>
      <c r="I10" s="6"/>
      <c r="K10" s="18"/>
      <c r="P10" s="12"/>
      <c r="Q10" s="20" t="s">
        <v>35</v>
      </c>
    </row>
    <row r="11" spans="1:17" x14ac:dyDescent="0.25">
      <c r="A11" s="6"/>
      <c r="B11" s="5"/>
      <c r="C11" s="13" t="s">
        <v>27</v>
      </c>
      <c r="D11" s="6"/>
      <c r="E11" s="9">
        <v>1</v>
      </c>
      <c r="F11" s="9">
        <v>13.3</v>
      </c>
      <c r="G11" s="9">
        <v>3.12</v>
      </c>
      <c r="H11" s="9">
        <v>10.76</v>
      </c>
      <c r="I11" s="9">
        <f t="shared" ref="I11" si="0">PRODUCT(E11:H11)</f>
        <v>446.49696</v>
      </c>
      <c r="J11" s="4"/>
      <c r="K11" s="7"/>
      <c r="P11" s="12"/>
    </row>
    <row r="12" spans="1:17" x14ac:dyDescent="0.25">
      <c r="A12" s="6"/>
      <c r="B12" s="5"/>
      <c r="C12" s="8" t="s">
        <v>28</v>
      </c>
      <c r="D12" s="6"/>
      <c r="E12" s="9">
        <v>3</v>
      </c>
      <c r="F12" s="9">
        <v>4.4000000000000004</v>
      </c>
      <c r="G12" s="9">
        <v>3.4</v>
      </c>
      <c r="H12" s="9">
        <v>10.76</v>
      </c>
      <c r="I12" s="9">
        <f t="shared" ref="I12" si="1">PRODUCT(E12:H12)</f>
        <v>482.90880000000004</v>
      </c>
      <c r="J12" s="4"/>
      <c r="K12" s="4"/>
    </row>
    <row r="13" spans="1:17" x14ac:dyDescent="0.25">
      <c r="A13" s="6"/>
      <c r="B13" s="5"/>
      <c r="C13" s="8"/>
      <c r="D13" s="6"/>
      <c r="E13" s="9"/>
      <c r="F13" s="9"/>
      <c r="G13" s="9"/>
      <c r="H13" s="9"/>
      <c r="I13" s="9">
        <f>SUM(I11:I12)</f>
        <v>929.4057600000001</v>
      </c>
      <c r="J13" s="22">
        <v>31.36</v>
      </c>
      <c r="K13" s="11">
        <f>I13*J13</f>
        <v>29146.164633600001</v>
      </c>
    </row>
    <row r="14" spans="1:17" ht="31.5" x14ac:dyDescent="0.25">
      <c r="A14" s="6">
        <f>A10+1</f>
        <v>3</v>
      </c>
      <c r="B14" s="5" t="s">
        <v>7</v>
      </c>
      <c r="C14" s="8" t="s">
        <v>19</v>
      </c>
      <c r="D14" s="6" t="s">
        <v>6</v>
      </c>
      <c r="E14" s="9"/>
      <c r="F14" s="9"/>
      <c r="G14" s="9"/>
      <c r="H14" s="9"/>
      <c r="I14" s="9"/>
      <c r="J14" s="14"/>
      <c r="K14" s="11"/>
    </row>
    <row r="15" spans="1:17" x14ac:dyDescent="0.25">
      <c r="A15" s="6"/>
      <c r="B15" s="5"/>
      <c r="C15" s="13" t="s">
        <v>26</v>
      </c>
      <c r="D15" s="6"/>
      <c r="E15" s="9">
        <v>1</v>
      </c>
      <c r="F15" s="9">
        <v>13.3</v>
      </c>
      <c r="G15" s="9">
        <v>4.4000000000000004</v>
      </c>
      <c r="H15" s="9">
        <v>0.1</v>
      </c>
      <c r="I15" s="9">
        <f>PRODUCT(E15:H15)</f>
        <v>5.8520000000000012</v>
      </c>
      <c r="J15" s="9"/>
      <c r="K15" s="11"/>
    </row>
    <row r="16" spans="1:17" x14ac:dyDescent="0.25">
      <c r="A16" s="6"/>
      <c r="B16" s="5"/>
      <c r="C16" s="8"/>
      <c r="D16" s="6"/>
      <c r="E16" s="9"/>
      <c r="F16" s="9"/>
      <c r="G16" s="9"/>
      <c r="H16" s="9"/>
      <c r="I16" s="9">
        <f>SUM(I15:I15)</f>
        <v>5.8520000000000012</v>
      </c>
      <c r="J16" s="19">
        <v>4659.43</v>
      </c>
      <c r="K16" s="11">
        <f>I16*J16</f>
        <v>27266.984360000006</v>
      </c>
    </row>
    <row r="17" spans="1:16" ht="94.5" x14ac:dyDescent="0.25">
      <c r="A17" s="6">
        <v>3</v>
      </c>
      <c r="B17" s="5" t="s">
        <v>20</v>
      </c>
      <c r="C17" s="21" t="s">
        <v>36</v>
      </c>
      <c r="D17" s="6" t="s">
        <v>21</v>
      </c>
      <c r="E17" s="9"/>
      <c r="F17" s="9"/>
      <c r="G17" s="9"/>
      <c r="H17" s="9"/>
      <c r="I17" s="10"/>
      <c r="J17" s="9"/>
      <c r="K17" s="11"/>
    </row>
    <row r="18" spans="1:16" x14ac:dyDescent="0.25">
      <c r="A18" s="6"/>
      <c r="B18" s="5"/>
      <c r="C18" s="13" t="s">
        <v>27</v>
      </c>
      <c r="D18" s="6"/>
      <c r="E18" s="9">
        <v>2</v>
      </c>
      <c r="F18" s="9">
        <v>13.3</v>
      </c>
      <c r="G18" s="9">
        <v>3.12</v>
      </c>
      <c r="H18" s="9"/>
      <c r="I18" s="9">
        <f t="shared" ref="I18:I19" si="2">PRODUCT(E18:H18)</f>
        <v>82.992000000000004</v>
      </c>
      <c r="J18" s="4"/>
      <c r="K18" s="7"/>
      <c r="P18" s="12"/>
    </row>
    <row r="19" spans="1:16" x14ac:dyDescent="0.25">
      <c r="A19" s="6"/>
      <c r="B19" s="5"/>
      <c r="C19" s="8" t="s">
        <v>28</v>
      </c>
      <c r="D19" s="6"/>
      <c r="E19" s="9">
        <v>6</v>
      </c>
      <c r="F19" s="9">
        <v>4.4000000000000004</v>
      </c>
      <c r="G19" s="9">
        <v>3.4</v>
      </c>
      <c r="H19" s="9"/>
      <c r="I19" s="9">
        <f t="shared" si="2"/>
        <v>89.76</v>
      </c>
      <c r="J19" s="4"/>
      <c r="K19" s="4"/>
    </row>
    <row r="20" spans="1:16" x14ac:dyDescent="0.25">
      <c r="A20" s="6"/>
      <c r="B20" s="5"/>
      <c r="C20" s="24" t="s">
        <v>38</v>
      </c>
      <c r="D20" s="6"/>
      <c r="E20" s="9"/>
      <c r="F20" s="9"/>
      <c r="G20" s="9"/>
      <c r="H20" s="9"/>
      <c r="I20" s="10">
        <f>SUM(I18:I19)</f>
        <v>172.75200000000001</v>
      </c>
      <c r="J20" s="23">
        <v>81</v>
      </c>
      <c r="K20" s="11">
        <f>I20*J20</f>
        <v>13992.912</v>
      </c>
    </row>
    <row r="21" spans="1:16" ht="94.5" x14ac:dyDescent="0.25">
      <c r="A21" s="6">
        <v>4</v>
      </c>
      <c r="B21" s="5" t="s">
        <v>32</v>
      </c>
      <c r="C21" s="21" t="s">
        <v>37</v>
      </c>
      <c r="D21" s="6" t="s">
        <v>21</v>
      </c>
      <c r="E21" s="9"/>
      <c r="F21" s="9"/>
      <c r="G21" s="9"/>
      <c r="H21" s="9"/>
      <c r="I21" s="10"/>
      <c r="J21" s="9"/>
      <c r="K21" s="11"/>
    </row>
    <row r="22" spans="1:16" x14ac:dyDescent="0.25">
      <c r="A22" s="6"/>
      <c r="B22" s="5"/>
      <c r="C22" s="13" t="s">
        <v>33</v>
      </c>
      <c r="D22" s="6"/>
      <c r="E22" s="9">
        <v>1</v>
      </c>
      <c r="F22" s="9">
        <v>13.3</v>
      </c>
      <c r="G22" s="9">
        <v>2.9</v>
      </c>
      <c r="H22" s="9"/>
      <c r="I22" s="9">
        <f t="shared" ref="I22:I23" si="3">PRODUCT(E22:H22)</f>
        <v>38.57</v>
      </c>
      <c r="J22" s="4"/>
      <c r="K22" s="7"/>
      <c r="P22" s="12"/>
    </row>
    <row r="23" spans="1:16" x14ac:dyDescent="0.25">
      <c r="A23" s="6"/>
      <c r="B23" s="5"/>
      <c r="C23" s="8" t="s">
        <v>34</v>
      </c>
      <c r="D23" s="6"/>
      <c r="E23" s="9">
        <v>2</v>
      </c>
      <c r="F23" s="9">
        <v>4.4000000000000004</v>
      </c>
      <c r="G23" s="9">
        <v>3.4</v>
      </c>
      <c r="H23" s="9"/>
      <c r="I23" s="9">
        <f t="shared" si="3"/>
        <v>29.92</v>
      </c>
      <c r="J23" s="4"/>
      <c r="K23" s="4"/>
    </row>
    <row r="24" spans="1:16" x14ac:dyDescent="0.25">
      <c r="A24" s="6"/>
      <c r="B24" s="5"/>
      <c r="C24" s="8"/>
      <c r="D24" s="6"/>
      <c r="E24" s="9"/>
      <c r="F24" s="9"/>
      <c r="G24" s="9"/>
      <c r="H24" s="9"/>
      <c r="I24" s="10">
        <f>SUM(I22:I23)</f>
        <v>68.490000000000009</v>
      </c>
      <c r="J24" s="23">
        <v>81</v>
      </c>
      <c r="K24" s="11">
        <f>I24*J24</f>
        <v>5547.6900000000005</v>
      </c>
    </row>
    <row r="25" spans="1:16" ht="141.75" x14ac:dyDescent="0.25">
      <c r="A25" s="6">
        <v>5</v>
      </c>
      <c r="B25" s="5" t="s">
        <v>25</v>
      </c>
      <c r="C25" s="25" t="s">
        <v>39</v>
      </c>
      <c r="D25" s="6" t="s">
        <v>21</v>
      </c>
      <c r="E25" s="9"/>
      <c r="F25" s="9"/>
      <c r="G25" s="9"/>
      <c r="H25" s="9"/>
      <c r="I25" s="10"/>
      <c r="J25" s="9"/>
      <c r="K25" s="11"/>
    </row>
    <row r="26" spans="1:16" x14ac:dyDescent="0.25">
      <c r="A26" s="6"/>
      <c r="B26" s="5"/>
      <c r="C26" s="13" t="s">
        <v>29</v>
      </c>
      <c r="D26" s="6"/>
      <c r="E26" s="9">
        <v>1</v>
      </c>
      <c r="F26" s="9">
        <v>13.3</v>
      </c>
      <c r="G26" s="9">
        <v>0.5</v>
      </c>
      <c r="H26" s="9"/>
      <c r="I26" s="9">
        <f t="shared" ref="I26:I27" si="4">PRODUCT(E26:H26)</f>
        <v>6.65</v>
      </c>
      <c r="J26" s="4"/>
      <c r="K26" s="7"/>
      <c r="P26" s="12"/>
    </row>
    <row r="27" spans="1:16" x14ac:dyDescent="0.25">
      <c r="A27" s="6"/>
      <c r="B27" s="5"/>
      <c r="C27" s="13" t="s">
        <v>30</v>
      </c>
      <c r="D27" s="6"/>
      <c r="E27" s="9">
        <v>-3</v>
      </c>
      <c r="F27" s="9">
        <v>0.5</v>
      </c>
      <c r="G27" s="9">
        <v>0.5</v>
      </c>
      <c r="H27" s="9"/>
      <c r="I27" s="9">
        <f t="shared" si="4"/>
        <v>-0.75</v>
      </c>
      <c r="J27" s="4"/>
      <c r="K27" s="4"/>
    </row>
    <row r="28" spans="1:16" x14ac:dyDescent="0.25">
      <c r="A28" s="6"/>
      <c r="B28" s="5"/>
      <c r="C28" s="8"/>
      <c r="D28" s="6"/>
      <c r="E28" s="9"/>
      <c r="F28" s="9"/>
      <c r="G28" s="9"/>
      <c r="H28" s="9"/>
      <c r="I28" s="10">
        <f>SUM(I26:I27)</f>
        <v>5.9</v>
      </c>
      <c r="J28" s="23">
        <v>186.22</v>
      </c>
      <c r="K28" s="11">
        <f>I28*J28</f>
        <v>1098.6980000000001</v>
      </c>
    </row>
    <row r="29" spans="1:16" x14ac:dyDescent="0.25">
      <c r="A29" s="5"/>
      <c r="B29" s="6"/>
      <c r="C29" s="5" t="s">
        <v>8</v>
      </c>
      <c r="D29" s="6"/>
      <c r="E29" s="9"/>
      <c r="F29" s="9"/>
      <c r="G29" s="9"/>
      <c r="H29" s="9"/>
      <c r="I29" s="9"/>
      <c r="J29" s="15"/>
      <c r="K29" s="26">
        <f>SUM(K9:K28)</f>
        <v>79279.134993600019</v>
      </c>
    </row>
  </sheetData>
  <mergeCells count="15">
    <mergeCell ref="B6:C6"/>
    <mergeCell ref="J4:J5"/>
    <mergeCell ref="A3:K3"/>
    <mergeCell ref="A1:K1"/>
    <mergeCell ref="A2:K2"/>
    <mergeCell ref="K4:K5"/>
    <mergeCell ref="A4:A5"/>
    <mergeCell ref="B4:B5"/>
    <mergeCell ref="C4:C5"/>
    <mergeCell ref="I4:I5"/>
    <mergeCell ref="D4:D5"/>
    <mergeCell ref="F4:F5"/>
    <mergeCell ref="G4:G5"/>
    <mergeCell ref="H4:H5"/>
    <mergeCell ref="E4:E5"/>
  </mergeCells>
  <pageMargins left="0.7" right="0.7" top="0.75" bottom="0.75" header="0.3" footer="0.3"/>
  <pageSetup paperSize="9" scale="7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R67"/>
  <sheetViews>
    <sheetView tabSelected="1" zoomScale="78" zoomScaleNormal="78" zoomScaleSheetLayoutView="78" workbookViewId="0">
      <pane ySplit="5" topLeftCell="A57" activePane="bottomLeft" state="frozen"/>
      <selection pane="bottomLeft" activeCell="K61" sqref="K61"/>
    </sheetView>
  </sheetViews>
  <sheetFormatPr defaultRowHeight="15.75" x14ac:dyDescent="0.25"/>
  <cols>
    <col min="1" max="1" width="10.140625" style="66" customWidth="1"/>
    <col min="2" max="2" width="20.7109375" style="67" customWidth="1"/>
    <col min="3" max="3" width="62.7109375" style="67" customWidth="1"/>
    <col min="4" max="4" width="11" style="81" customWidth="1"/>
    <col min="5" max="5" width="15.85546875" style="81" customWidth="1"/>
    <col min="6" max="6" width="16.42578125" style="70" customWidth="1"/>
    <col min="7" max="7" width="24.42578125" style="71" customWidth="1"/>
    <col min="8" max="14" width="9.140625" style="67"/>
    <col min="15" max="15" width="27.7109375" style="67" customWidth="1"/>
    <col min="16" max="16384" width="9.140625" style="67"/>
  </cols>
  <sheetData>
    <row r="1" spans="1:18" ht="18.75" x14ac:dyDescent="0.25">
      <c r="A1" s="117" t="s">
        <v>183</v>
      </c>
      <c r="B1" s="117"/>
      <c r="C1" s="117"/>
      <c r="D1" s="117"/>
      <c r="E1" s="117"/>
      <c r="F1" s="117"/>
      <c r="G1" s="117"/>
    </row>
    <row r="2" spans="1:18" s="65" customFormat="1" ht="24.75" customHeight="1" x14ac:dyDescent="0.25">
      <c r="A2" s="119" t="s">
        <v>9</v>
      </c>
      <c r="B2" s="119"/>
      <c r="C2" s="119"/>
      <c r="D2" s="119"/>
      <c r="E2" s="119"/>
      <c r="F2" s="119"/>
      <c r="G2" s="119"/>
    </row>
    <row r="3" spans="1:18" s="65" customFormat="1" ht="25.5" customHeight="1" x14ac:dyDescent="0.25">
      <c r="A3" s="120" t="s">
        <v>214</v>
      </c>
      <c r="B3" s="120"/>
      <c r="C3" s="120"/>
      <c r="D3" s="120"/>
      <c r="E3" s="120"/>
      <c r="F3" s="120"/>
      <c r="G3" s="120"/>
    </row>
    <row r="4" spans="1:18" s="63" customFormat="1" ht="79.5" customHeight="1" x14ac:dyDescent="0.25">
      <c r="A4" s="121" t="s">
        <v>217</v>
      </c>
      <c r="B4" s="121"/>
      <c r="C4" s="121"/>
      <c r="D4" s="121"/>
      <c r="E4" s="121"/>
      <c r="F4" s="121"/>
      <c r="G4" s="121"/>
    </row>
    <row r="5" spans="1:18" s="66" customFormat="1" ht="40.5" customHeight="1" x14ac:dyDescent="0.25">
      <c r="A5" s="73" t="s">
        <v>0</v>
      </c>
      <c r="B5" s="73" t="s">
        <v>1</v>
      </c>
      <c r="C5" s="73" t="s">
        <v>2</v>
      </c>
      <c r="D5" s="73" t="s">
        <v>215</v>
      </c>
      <c r="E5" s="73" t="s">
        <v>3</v>
      </c>
      <c r="F5" s="73" t="s">
        <v>4</v>
      </c>
      <c r="G5" s="73" t="s">
        <v>5</v>
      </c>
    </row>
    <row r="6" spans="1:18" ht="29.25" customHeight="1" x14ac:dyDescent="0.25">
      <c r="A6" s="74" t="s">
        <v>23</v>
      </c>
      <c r="B6" s="122" t="s">
        <v>45</v>
      </c>
      <c r="C6" s="122"/>
      <c r="D6" s="74"/>
      <c r="E6" s="74"/>
      <c r="F6" s="75"/>
      <c r="G6" s="76"/>
    </row>
    <row r="7" spans="1:18" ht="84" customHeight="1" x14ac:dyDescent="0.25">
      <c r="A7" s="72">
        <v>1</v>
      </c>
      <c r="B7" s="77" t="s">
        <v>105</v>
      </c>
      <c r="C7" s="91" t="s">
        <v>178</v>
      </c>
      <c r="D7" s="15">
        <v>21.6</v>
      </c>
      <c r="E7" s="72" t="s">
        <v>21</v>
      </c>
      <c r="F7" s="95"/>
      <c r="G7" s="96"/>
      <c r="H7" s="118"/>
      <c r="I7" s="118"/>
      <c r="J7" s="118"/>
      <c r="K7" s="118"/>
      <c r="L7" s="118"/>
      <c r="M7" s="118"/>
      <c r="N7" s="118"/>
      <c r="O7" s="118"/>
      <c r="R7" s="66"/>
    </row>
    <row r="8" spans="1:18" ht="56.25" customHeight="1" x14ac:dyDescent="0.25">
      <c r="A8" s="72">
        <f t="shared" ref="A8:A19" si="0">A7+1</f>
        <v>2</v>
      </c>
      <c r="B8" s="72" t="s">
        <v>130</v>
      </c>
      <c r="C8" s="43" t="s">
        <v>46</v>
      </c>
      <c r="D8" s="15">
        <v>395.32</v>
      </c>
      <c r="E8" s="72" t="s">
        <v>21</v>
      </c>
      <c r="F8" s="95"/>
      <c r="G8" s="96"/>
    </row>
    <row r="9" spans="1:18" ht="51.75" customHeight="1" x14ac:dyDescent="0.25">
      <c r="A9" s="72">
        <f t="shared" si="0"/>
        <v>3</v>
      </c>
      <c r="B9" s="72" t="s">
        <v>31</v>
      </c>
      <c r="C9" s="43" t="s">
        <v>131</v>
      </c>
      <c r="D9" s="15">
        <v>5.2350000000000003</v>
      </c>
      <c r="E9" s="72" t="s">
        <v>6</v>
      </c>
      <c r="F9" s="95"/>
      <c r="G9" s="96"/>
      <c r="H9" s="68"/>
      <c r="I9" s="69"/>
      <c r="K9" s="66"/>
      <c r="O9" s="66"/>
      <c r="R9" s="66"/>
    </row>
    <row r="10" spans="1:18" ht="86.25" customHeight="1" x14ac:dyDescent="0.25">
      <c r="A10" s="72">
        <f t="shared" si="0"/>
        <v>4</v>
      </c>
      <c r="B10" s="77" t="s">
        <v>132</v>
      </c>
      <c r="C10" s="91" t="s">
        <v>184</v>
      </c>
      <c r="D10" s="15">
        <v>4.05</v>
      </c>
      <c r="E10" s="72" t="s">
        <v>6</v>
      </c>
      <c r="F10" s="95"/>
      <c r="G10" s="96"/>
      <c r="H10" s="68"/>
      <c r="I10" s="69"/>
      <c r="K10" s="66"/>
      <c r="O10" s="66"/>
      <c r="R10" s="66"/>
    </row>
    <row r="11" spans="1:18" ht="102" customHeight="1" x14ac:dyDescent="0.25">
      <c r="A11" s="72">
        <f t="shared" si="0"/>
        <v>5</v>
      </c>
      <c r="B11" s="77" t="s">
        <v>79</v>
      </c>
      <c r="C11" s="91" t="s">
        <v>218</v>
      </c>
      <c r="D11" s="15">
        <v>362.56</v>
      </c>
      <c r="E11" s="72" t="s">
        <v>21</v>
      </c>
      <c r="F11" s="95"/>
      <c r="G11" s="96"/>
      <c r="H11" s="68"/>
      <c r="I11" s="69"/>
      <c r="K11" s="66"/>
      <c r="O11" s="66"/>
      <c r="R11" s="66"/>
    </row>
    <row r="12" spans="1:18" ht="115.5" customHeight="1" x14ac:dyDescent="0.25">
      <c r="A12" s="72">
        <f t="shared" si="0"/>
        <v>6</v>
      </c>
      <c r="B12" s="77" t="s">
        <v>81</v>
      </c>
      <c r="C12" s="91" t="s">
        <v>185</v>
      </c>
      <c r="D12" s="15">
        <v>30</v>
      </c>
      <c r="E12" s="72" t="s">
        <v>21</v>
      </c>
      <c r="F12" s="95"/>
      <c r="G12" s="96"/>
      <c r="H12" s="68"/>
      <c r="I12" s="69"/>
      <c r="K12" s="66"/>
      <c r="O12" s="66"/>
      <c r="R12" s="66"/>
    </row>
    <row r="13" spans="1:18" ht="102" customHeight="1" x14ac:dyDescent="0.25">
      <c r="A13" s="72">
        <f t="shared" si="0"/>
        <v>7</v>
      </c>
      <c r="B13" s="77" t="s">
        <v>83</v>
      </c>
      <c r="C13" s="91" t="s">
        <v>186</v>
      </c>
      <c r="D13" s="15">
        <v>138.9</v>
      </c>
      <c r="E13" s="72" t="s">
        <v>21</v>
      </c>
      <c r="F13" s="95"/>
      <c r="G13" s="96"/>
      <c r="H13" s="118"/>
      <c r="I13" s="118"/>
      <c r="J13" s="118"/>
      <c r="K13" s="118"/>
      <c r="L13" s="118"/>
      <c r="O13" s="66"/>
      <c r="R13" s="66"/>
    </row>
    <row r="14" spans="1:18" ht="80.25" customHeight="1" x14ac:dyDescent="0.25">
      <c r="A14" s="72">
        <f t="shared" si="0"/>
        <v>8</v>
      </c>
      <c r="B14" s="72" t="s">
        <v>133</v>
      </c>
      <c r="C14" s="43" t="s">
        <v>134</v>
      </c>
      <c r="D14" s="15">
        <v>36</v>
      </c>
      <c r="E14" s="72" t="s">
        <v>14</v>
      </c>
      <c r="F14" s="95"/>
      <c r="G14" s="96"/>
      <c r="H14" s="68"/>
      <c r="I14" s="69"/>
      <c r="K14" s="66"/>
      <c r="O14" s="66"/>
      <c r="R14" s="66"/>
    </row>
    <row r="15" spans="1:18" ht="56.25" customHeight="1" x14ac:dyDescent="0.25">
      <c r="A15" s="72">
        <f t="shared" si="0"/>
        <v>9</v>
      </c>
      <c r="B15" s="77" t="s">
        <v>84</v>
      </c>
      <c r="C15" s="43" t="s">
        <v>135</v>
      </c>
      <c r="D15" s="15">
        <v>2.0699999999999998</v>
      </c>
      <c r="E15" s="72" t="s">
        <v>6</v>
      </c>
      <c r="F15" s="95"/>
      <c r="G15" s="96"/>
      <c r="H15" s="68"/>
      <c r="I15" s="69"/>
      <c r="K15" s="66"/>
      <c r="O15" s="66"/>
      <c r="R15" s="66"/>
    </row>
    <row r="16" spans="1:18" ht="99.75" customHeight="1" x14ac:dyDescent="0.25">
      <c r="A16" s="72">
        <f t="shared" si="0"/>
        <v>10</v>
      </c>
      <c r="B16" s="77" t="s">
        <v>85</v>
      </c>
      <c r="C16" s="43" t="s">
        <v>219</v>
      </c>
      <c r="D16" s="15">
        <v>108</v>
      </c>
      <c r="E16" s="72" t="s">
        <v>21</v>
      </c>
      <c r="F16" s="95"/>
      <c r="G16" s="96"/>
      <c r="H16" s="68"/>
      <c r="I16" s="69"/>
      <c r="K16" s="66"/>
      <c r="O16" s="66"/>
      <c r="R16" s="66"/>
    </row>
    <row r="17" spans="1:18" ht="320.10000000000002" customHeight="1" x14ac:dyDescent="0.25">
      <c r="A17" s="72">
        <f t="shared" si="0"/>
        <v>11</v>
      </c>
      <c r="B17" s="90" t="s">
        <v>136</v>
      </c>
      <c r="C17" s="92" t="s">
        <v>187</v>
      </c>
      <c r="D17" s="15">
        <v>120</v>
      </c>
      <c r="E17" s="72" t="s">
        <v>88</v>
      </c>
      <c r="F17" s="95"/>
      <c r="G17" s="96"/>
      <c r="H17" s="68"/>
      <c r="I17" s="69"/>
      <c r="K17" s="66"/>
      <c r="M17" s="123"/>
      <c r="N17" s="123"/>
      <c r="O17" s="66"/>
      <c r="R17" s="66"/>
    </row>
    <row r="18" spans="1:18" ht="102.75" customHeight="1" x14ac:dyDescent="0.25">
      <c r="A18" s="72">
        <f t="shared" si="0"/>
        <v>12</v>
      </c>
      <c r="B18" s="77" t="s">
        <v>181</v>
      </c>
      <c r="C18" s="91" t="s">
        <v>188</v>
      </c>
      <c r="D18" s="15">
        <v>328</v>
      </c>
      <c r="E18" s="72" t="s">
        <v>21</v>
      </c>
      <c r="F18" s="95"/>
      <c r="G18" s="96"/>
      <c r="H18" s="68"/>
      <c r="I18" s="69"/>
      <c r="K18" s="66"/>
      <c r="O18" s="66"/>
      <c r="R18" s="66"/>
    </row>
    <row r="19" spans="1:18" ht="102.75" customHeight="1" x14ac:dyDescent="0.25">
      <c r="A19" s="72">
        <f t="shared" si="0"/>
        <v>13</v>
      </c>
      <c r="B19" s="77" t="s">
        <v>180</v>
      </c>
      <c r="C19" s="91" t="s">
        <v>189</v>
      </c>
      <c r="D19" s="15">
        <v>986</v>
      </c>
      <c r="E19" s="72" t="s">
        <v>21</v>
      </c>
      <c r="F19" s="95"/>
      <c r="G19" s="96"/>
      <c r="H19" s="68"/>
      <c r="I19" s="69"/>
      <c r="K19" s="66"/>
      <c r="O19" s="66"/>
      <c r="R19" s="66"/>
    </row>
    <row r="20" spans="1:18" ht="85.5" customHeight="1" x14ac:dyDescent="0.25">
      <c r="A20" s="72">
        <f>A18+1</f>
        <v>13</v>
      </c>
      <c r="B20" s="77" t="s">
        <v>177</v>
      </c>
      <c r="C20" s="91" t="s">
        <v>190</v>
      </c>
      <c r="D20" s="15">
        <v>145</v>
      </c>
      <c r="E20" s="72" t="s">
        <v>21</v>
      </c>
      <c r="F20" s="95"/>
      <c r="G20" s="96"/>
      <c r="H20" s="68"/>
      <c r="I20" s="69"/>
      <c r="K20" s="66"/>
      <c r="O20" s="66"/>
      <c r="R20" s="66"/>
    </row>
    <row r="21" spans="1:18" ht="70.5" customHeight="1" x14ac:dyDescent="0.25">
      <c r="A21" s="72">
        <f t="shared" ref="A21:A28" si="1">A20+1</f>
        <v>14</v>
      </c>
      <c r="B21" s="72" t="s">
        <v>166</v>
      </c>
      <c r="C21" s="8" t="s">
        <v>191</v>
      </c>
      <c r="D21" s="15">
        <v>227.92</v>
      </c>
      <c r="E21" s="72" t="s">
        <v>21</v>
      </c>
      <c r="F21" s="95"/>
      <c r="G21" s="96"/>
      <c r="H21" s="68"/>
      <c r="I21" s="69"/>
      <c r="K21" s="66"/>
      <c r="O21" s="66"/>
      <c r="R21" s="66"/>
    </row>
    <row r="22" spans="1:18" ht="53.25" customHeight="1" x14ac:dyDescent="0.25">
      <c r="A22" s="72">
        <f t="shared" si="1"/>
        <v>15</v>
      </c>
      <c r="B22" s="72" t="s">
        <v>137</v>
      </c>
      <c r="C22" s="43" t="s">
        <v>138</v>
      </c>
      <c r="D22" s="15">
        <v>101.6</v>
      </c>
      <c r="E22" s="72" t="s">
        <v>128</v>
      </c>
      <c r="F22" s="95"/>
      <c r="G22" s="96"/>
      <c r="H22" s="68"/>
      <c r="I22" s="69"/>
      <c r="K22" s="66"/>
      <c r="O22" s="66"/>
      <c r="R22" s="66"/>
    </row>
    <row r="23" spans="1:18" ht="68.25" customHeight="1" x14ac:dyDescent="0.25">
      <c r="A23" s="72">
        <f t="shared" si="1"/>
        <v>16</v>
      </c>
      <c r="B23" s="72" t="s">
        <v>139</v>
      </c>
      <c r="C23" s="43" t="s">
        <v>140</v>
      </c>
      <c r="D23" s="15">
        <v>3</v>
      </c>
      <c r="E23" s="72" t="s">
        <v>21</v>
      </c>
      <c r="F23" s="95"/>
      <c r="G23" s="96"/>
      <c r="H23" s="68"/>
      <c r="I23" s="69"/>
      <c r="K23" s="66"/>
      <c r="O23" s="66"/>
      <c r="R23" s="66"/>
    </row>
    <row r="24" spans="1:18" ht="34.5" customHeight="1" x14ac:dyDescent="0.25">
      <c r="A24" s="72">
        <f t="shared" si="1"/>
        <v>17</v>
      </c>
      <c r="B24" s="72" t="s">
        <v>91</v>
      </c>
      <c r="C24" s="43" t="s">
        <v>92</v>
      </c>
      <c r="D24" s="15">
        <v>32.549999999999997</v>
      </c>
      <c r="E24" s="72" t="s">
        <v>21</v>
      </c>
      <c r="F24" s="95"/>
      <c r="G24" s="96"/>
      <c r="H24" s="68"/>
      <c r="I24" s="69"/>
      <c r="K24" s="66"/>
      <c r="O24" s="66"/>
      <c r="R24" s="66"/>
    </row>
    <row r="25" spans="1:18" ht="102.75" customHeight="1" x14ac:dyDescent="0.25">
      <c r="A25" s="72">
        <f t="shared" si="1"/>
        <v>18</v>
      </c>
      <c r="B25" s="77" t="s">
        <v>141</v>
      </c>
      <c r="C25" s="91" t="s">
        <v>192</v>
      </c>
      <c r="D25" s="15">
        <v>4</v>
      </c>
      <c r="E25" s="72" t="s">
        <v>6</v>
      </c>
      <c r="F25" s="95"/>
      <c r="G25" s="96"/>
      <c r="H25" s="68"/>
      <c r="I25" s="69"/>
      <c r="K25" s="66"/>
      <c r="O25" s="66"/>
      <c r="R25" s="66"/>
    </row>
    <row r="26" spans="1:18" ht="132.75" customHeight="1" x14ac:dyDescent="0.25">
      <c r="A26" s="27">
        <f t="shared" si="1"/>
        <v>19</v>
      </c>
      <c r="B26" s="72" t="s">
        <v>142</v>
      </c>
      <c r="C26" s="43" t="s">
        <v>143</v>
      </c>
      <c r="D26" s="15">
        <v>3.12</v>
      </c>
      <c r="E26" s="72" t="s">
        <v>21</v>
      </c>
      <c r="F26" s="95"/>
      <c r="G26" s="96"/>
      <c r="H26" s="68"/>
      <c r="I26" s="69"/>
      <c r="K26" s="66"/>
      <c r="O26" s="66"/>
      <c r="R26" s="66"/>
    </row>
    <row r="27" spans="1:18" ht="39.75" customHeight="1" x14ac:dyDescent="0.25">
      <c r="A27" s="27">
        <f t="shared" si="1"/>
        <v>20</v>
      </c>
      <c r="B27" s="72" t="s">
        <v>176</v>
      </c>
      <c r="C27" s="93" t="s">
        <v>193</v>
      </c>
      <c r="D27" s="15">
        <v>4</v>
      </c>
      <c r="E27" s="72" t="s">
        <v>14</v>
      </c>
      <c r="F27" s="95"/>
      <c r="G27" s="96"/>
      <c r="H27" s="68"/>
      <c r="I27" s="69"/>
      <c r="K27" s="66"/>
      <c r="O27" s="66"/>
      <c r="R27" s="66"/>
    </row>
    <row r="28" spans="1:18" ht="54.75" customHeight="1" x14ac:dyDescent="0.25">
      <c r="A28" s="27">
        <f t="shared" si="1"/>
        <v>21</v>
      </c>
      <c r="B28" s="72" t="s">
        <v>144</v>
      </c>
      <c r="C28" s="93" t="s">
        <v>194</v>
      </c>
      <c r="D28" s="15">
        <v>90</v>
      </c>
      <c r="E28" s="72" t="s">
        <v>169</v>
      </c>
      <c r="F28" s="95"/>
      <c r="G28" s="96"/>
      <c r="H28" s="68"/>
      <c r="I28" s="69"/>
      <c r="K28" s="66"/>
      <c r="O28" s="66"/>
      <c r="R28" s="66"/>
    </row>
    <row r="29" spans="1:18" ht="51" customHeight="1" x14ac:dyDescent="0.25">
      <c r="A29" s="27">
        <f t="shared" ref="A29:A32" si="2">A28+1</f>
        <v>22</v>
      </c>
      <c r="B29" s="72" t="s">
        <v>144</v>
      </c>
      <c r="C29" s="43" t="s">
        <v>195</v>
      </c>
      <c r="D29" s="15">
        <v>30</v>
      </c>
      <c r="E29" s="72" t="s">
        <v>169</v>
      </c>
      <c r="F29" s="95"/>
      <c r="G29" s="96"/>
      <c r="H29" s="68"/>
      <c r="I29" s="69"/>
      <c r="K29" s="66"/>
      <c r="O29" s="66"/>
      <c r="R29" s="66"/>
    </row>
    <row r="30" spans="1:18" ht="54" customHeight="1" x14ac:dyDescent="0.25">
      <c r="A30" s="27">
        <f t="shared" si="2"/>
        <v>23</v>
      </c>
      <c r="B30" s="72" t="s">
        <v>147</v>
      </c>
      <c r="C30" s="43" t="s">
        <v>196</v>
      </c>
      <c r="D30" s="15">
        <v>40</v>
      </c>
      <c r="E30" s="72" t="s">
        <v>14</v>
      </c>
      <c r="F30" s="95"/>
      <c r="G30" s="96"/>
      <c r="H30" s="68"/>
      <c r="I30" s="69"/>
      <c r="K30" s="66"/>
      <c r="O30" s="66"/>
      <c r="R30" s="66"/>
    </row>
    <row r="31" spans="1:18" ht="50.25" customHeight="1" x14ac:dyDescent="0.25">
      <c r="A31" s="27">
        <f t="shared" si="2"/>
        <v>24</v>
      </c>
      <c r="B31" s="72" t="s">
        <v>148</v>
      </c>
      <c r="C31" s="93" t="s">
        <v>197</v>
      </c>
      <c r="D31" s="15">
        <v>8</v>
      </c>
      <c r="E31" s="72" t="s">
        <v>14</v>
      </c>
      <c r="F31" s="95"/>
      <c r="G31" s="96"/>
      <c r="H31" s="68"/>
      <c r="I31" s="69"/>
      <c r="K31" s="66"/>
      <c r="O31" s="66"/>
      <c r="R31" s="66"/>
    </row>
    <row r="32" spans="1:18" ht="43.5" customHeight="1" x14ac:dyDescent="0.25">
      <c r="A32" s="27">
        <f t="shared" si="2"/>
        <v>25</v>
      </c>
      <c r="B32" s="77" t="s">
        <v>149</v>
      </c>
      <c r="C32" s="91" t="s">
        <v>198</v>
      </c>
      <c r="D32" s="15">
        <v>4</v>
      </c>
      <c r="E32" s="72" t="s">
        <v>14</v>
      </c>
      <c r="F32" s="95"/>
      <c r="G32" s="96"/>
      <c r="H32" s="68"/>
      <c r="I32" s="69"/>
      <c r="K32" s="66"/>
      <c r="O32" s="66"/>
      <c r="R32" s="66"/>
    </row>
    <row r="33" spans="1:18" ht="105.75" customHeight="1" x14ac:dyDescent="0.25">
      <c r="A33" s="27">
        <f t="shared" ref="A33:A39" si="3">A32+1</f>
        <v>26</v>
      </c>
      <c r="B33" s="77" t="s">
        <v>145</v>
      </c>
      <c r="C33" s="43" t="s">
        <v>199</v>
      </c>
      <c r="D33" s="15">
        <v>18</v>
      </c>
      <c r="E33" s="72" t="s">
        <v>128</v>
      </c>
      <c r="F33" s="95"/>
      <c r="G33" s="96"/>
      <c r="H33" s="68"/>
      <c r="I33" s="69"/>
      <c r="K33" s="66"/>
      <c r="O33" s="66"/>
      <c r="R33" s="66"/>
    </row>
    <row r="34" spans="1:18" ht="121.5" customHeight="1" x14ac:dyDescent="0.25">
      <c r="A34" s="72">
        <f t="shared" si="3"/>
        <v>27</v>
      </c>
      <c r="B34" s="77" t="s">
        <v>146</v>
      </c>
      <c r="C34" s="43" t="s">
        <v>200</v>
      </c>
      <c r="D34" s="15">
        <v>12</v>
      </c>
      <c r="E34" s="72" t="s">
        <v>128</v>
      </c>
      <c r="F34" s="95"/>
      <c r="G34" s="97"/>
      <c r="H34" s="68"/>
      <c r="I34" s="69"/>
      <c r="K34" s="66"/>
      <c r="O34" s="66"/>
      <c r="R34" s="66"/>
    </row>
    <row r="35" spans="1:18" ht="57" customHeight="1" x14ac:dyDescent="0.25">
      <c r="A35" s="27">
        <f t="shared" si="3"/>
        <v>28</v>
      </c>
      <c r="B35" s="72" t="s">
        <v>150</v>
      </c>
      <c r="C35" s="43" t="s">
        <v>151</v>
      </c>
      <c r="D35" s="15">
        <v>12</v>
      </c>
      <c r="E35" s="72" t="s">
        <v>14</v>
      </c>
      <c r="F35" s="95"/>
      <c r="G35" s="97"/>
      <c r="H35" s="68"/>
      <c r="I35" s="69"/>
      <c r="K35" s="66"/>
      <c r="O35" s="66"/>
      <c r="R35" s="66"/>
    </row>
    <row r="36" spans="1:18" ht="39" customHeight="1" x14ac:dyDescent="0.25">
      <c r="A36" s="72">
        <f t="shared" si="3"/>
        <v>29</v>
      </c>
      <c r="B36" s="72" t="s">
        <v>99</v>
      </c>
      <c r="C36" s="43" t="s">
        <v>100</v>
      </c>
      <c r="D36" s="15">
        <v>4</v>
      </c>
      <c r="E36" s="72" t="s">
        <v>14</v>
      </c>
      <c r="F36" s="95"/>
      <c r="G36" s="97"/>
      <c r="H36" s="68"/>
      <c r="I36" s="69"/>
      <c r="K36" s="66"/>
      <c r="O36" s="66"/>
      <c r="R36" s="66"/>
    </row>
    <row r="37" spans="1:18" ht="83.25" customHeight="1" x14ac:dyDescent="0.25">
      <c r="A37" s="72">
        <f t="shared" si="3"/>
        <v>30</v>
      </c>
      <c r="B37" s="72" t="s">
        <v>152</v>
      </c>
      <c r="C37" s="43" t="s">
        <v>153</v>
      </c>
      <c r="D37" s="15">
        <v>8</v>
      </c>
      <c r="E37" s="72" t="s">
        <v>14</v>
      </c>
      <c r="F37" s="95"/>
      <c r="G37" s="97"/>
      <c r="H37" s="68"/>
      <c r="I37" s="69"/>
      <c r="K37" s="66"/>
      <c r="O37" s="66"/>
      <c r="R37" s="66"/>
    </row>
    <row r="38" spans="1:18" ht="69" customHeight="1" x14ac:dyDescent="0.25">
      <c r="A38" s="72">
        <f t="shared" si="3"/>
        <v>31</v>
      </c>
      <c r="B38" s="72" t="s">
        <v>154</v>
      </c>
      <c r="C38" s="43" t="s">
        <v>155</v>
      </c>
      <c r="D38" s="15">
        <v>8</v>
      </c>
      <c r="E38" s="77" t="s">
        <v>14</v>
      </c>
      <c r="F38" s="95"/>
      <c r="G38" s="97"/>
      <c r="H38" s="68"/>
      <c r="I38" s="69"/>
      <c r="K38" s="66"/>
      <c r="O38" s="66"/>
      <c r="R38" s="66"/>
    </row>
    <row r="39" spans="1:18" ht="246.75" customHeight="1" x14ac:dyDescent="0.25">
      <c r="A39" s="72">
        <f t="shared" si="3"/>
        <v>32</v>
      </c>
      <c r="B39" s="77" t="s">
        <v>179</v>
      </c>
      <c r="C39" s="94" t="s">
        <v>201</v>
      </c>
      <c r="D39" s="15">
        <v>2139.67</v>
      </c>
      <c r="E39" s="72" t="s">
        <v>18</v>
      </c>
      <c r="F39" s="95"/>
      <c r="G39" s="97"/>
      <c r="H39" s="118"/>
      <c r="I39" s="118"/>
      <c r="J39" s="118"/>
      <c r="K39" s="118"/>
      <c r="L39" s="118"/>
      <c r="M39" s="118"/>
      <c r="N39" s="118"/>
      <c r="O39" s="66"/>
      <c r="R39" s="66"/>
    </row>
    <row r="40" spans="1:18" ht="30" customHeight="1" x14ac:dyDescent="0.25">
      <c r="A40" s="79"/>
      <c r="B40" s="114" t="s">
        <v>156</v>
      </c>
      <c r="C40" s="114"/>
      <c r="D40" s="82"/>
      <c r="E40" s="79"/>
      <c r="F40" s="98"/>
      <c r="G40" s="99"/>
      <c r="H40" s="68"/>
      <c r="I40" s="69"/>
      <c r="K40" s="66"/>
      <c r="O40" s="66"/>
      <c r="R40" s="66"/>
    </row>
    <row r="41" spans="1:18" ht="22.5" customHeight="1" x14ac:dyDescent="0.25">
      <c r="A41" s="78" t="s">
        <v>12</v>
      </c>
      <c r="B41" s="112" t="s">
        <v>108</v>
      </c>
      <c r="C41" s="112"/>
      <c r="D41" s="83"/>
      <c r="E41" s="78"/>
      <c r="F41" s="100"/>
      <c r="G41" s="101"/>
      <c r="H41" s="68"/>
      <c r="I41" s="69"/>
      <c r="K41" s="66"/>
      <c r="O41" s="66"/>
      <c r="R41" s="66"/>
    </row>
    <row r="42" spans="1:18" ht="54.75" customHeight="1" x14ac:dyDescent="0.25">
      <c r="A42" s="27">
        <f>A39+1</f>
        <v>33</v>
      </c>
      <c r="B42" s="72" t="s">
        <v>157</v>
      </c>
      <c r="C42" s="43" t="s">
        <v>168</v>
      </c>
      <c r="D42" s="15">
        <v>2</v>
      </c>
      <c r="E42" s="72" t="s">
        <v>14</v>
      </c>
      <c r="F42" s="95"/>
      <c r="G42" s="96"/>
      <c r="H42" s="68"/>
      <c r="I42" s="69"/>
      <c r="K42" s="66"/>
      <c r="O42" s="66"/>
      <c r="R42" s="66"/>
    </row>
    <row r="43" spans="1:18" ht="54.75" customHeight="1" x14ac:dyDescent="0.25">
      <c r="A43" s="27">
        <f>A42+1</f>
        <v>34</v>
      </c>
      <c r="B43" s="77" t="s">
        <v>158</v>
      </c>
      <c r="C43" s="91" t="s">
        <v>202</v>
      </c>
      <c r="D43" s="15">
        <v>150</v>
      </c>
      <c r="E43" s="72" t="s">
        <v>169</v>
      </c>
      <c r="F43" s="95"/>
      <c r="G43" s="96"/>
      <c r="H43" s="68"/>
      <c r="I43" s="69"/>
      <c r="K43" s="66"/>
      <c r="O43" s="66"/>
      <c r="R43" s="66"/>
    </row>
    <row r="44" spans="1:18" ht="72" customHeight="1" x14ac:dyDescent="0.25">
      <c r="A44" s="27">
        <f t="shared" ref="A44:A55" si="4">A43+1</f>
        <v>35</v>
      </c>
      <c r="B44" s="72" t="s">
        <v>159</v>
      </c>
      <c r="C44" s="43" t="s">
        <v>203</v>
      </c>
      <c r="D44" s="15">
        <v>65</v>
      </c>
      <c r="E44" s="72" t="s">
        <v>170</v>
      </c>
      <c r="F44" s="95"/>
      <c r="G44" s="96"/>
      <c r="H44" s="68"/>
      <c r="I44" s="69"/>
      <c r="K44" s="66"/>
      <c r="O44" s="66"/>
      <c r="R44" s="66"/>
    </row>
    <row r="45" spans="1:18" ht="54.75" customHeight="1" x14ac:dyDescent="0.25">
      <c r="A45" s="27">
        <f t="shared" si="4"/>
        <v>36</v>
      </c>
      <c r="B45" s="72" t="s">
        <v>160</v>
      </c>
      <c r="C45" s="43" t="s">
        <v>204</v>
      </c>
      <c r="D45" s="15">
        <v>65</v>
      </c>
      <c r="E45" s="72" t="s">
        <v>170</v>
      </c>
      <c r="F45" s="95"/>
      <c r="G45" s="96"/>
      <c r="H45" s="68"/>
      <c r="I45" s="69"/>
      <c r="K45" s="66"/>
      <c r="O45" s="66"/>
      <c r="R45" s="66"/>
    </row>
    <row r="46" spans="1:18" ht="36" customHeight="1" x14ac:dyDescent="0.25">
      <c r="A46" s="27">
        <f t="shared" si="4"/>
        <v>37</v>
      </c>
      <c r="B46" s="72" t="s">
        <v>129</v>
      </c>
      <c r="C46" s="93" t="s">
        <v>205</v>
      </c>
      <c r="D46" s="15">
        <v>32</v>
      </c>
      <c r="E46" s="72" t="s">
        <v>14</v>
      </c>
      <c r="F46" s="95"/>
      <c r="G46" s="96"/>
      <c r="H46" s="68"/>
      <c r="I46" s="69"/>
      <c r="K46" s="66"/>
      <c r="O46" s="66"/>
      <c r="R46" s="66"/>
    </row>
    <row r="47" spans="1:18" ht="34.5" customHeight="1" x14ac:dyDescent="0.25">
      <c r="A47" s="27">
        <f t="shared" si="4"/>
        <v>38</v>
      </c>
      <c r="B47" s="72" t="s">
        <v>171</v>
      </c>
      <c r="C47" s="93" t="s">
        <v>206</v>
      </c>
      <c r="D47" s="15">
        <v>8</v>
      </c>
      <c r="E47" s="72" t="s">
        <v>14</v>
      </c>
      <c r="F47" s="95"/>
      <c r="G47" s="96"/>
      <c r="H47" s="68"/>
      <c r="I47" s="69"/>
      <c r="K47" s="66"/>
      <c r="O47" s="66"/>
      <c r="R47" s="66"/>
    </row>
    <row r="48" spans="1:18" ht="31.5" x14ac:dyDescent="0.25">
      <c r="A48" s="27">
        <f t="shared" si="4"/>
        <v>39</v>
      </c>
      <c r="B48" s="72" t="s">
        <v>172</v>
      </c>
      <c r="C48" s="93" t="s">
        <v>207</v>
      </c>
      <c r="D48" s="15">
        <v>4</v>
      </c>
      <c r="E48" s="72" t="s">
        <v>14</v>
      </c>
      <c r="F48" s="95"/>
      <c r="G48" s="96"/>
      <c r="H48" s="68"/>
      <c r="I48" s="69"/>
      <c r="K48" s="66"/>
      <c r="O48" s="66"/>
      <c r="R48" s="66"/>
    </row>
    <row r="49" spans="1:18" ht="53.25" customHeight="1" x14ac:dyDescent="0.25">
      <c r="A49" s="27">
        <f t="shared" si="4"/>
        <v>40</v>
      </c>
      <c r="B49" s="72" t="s">
        <v>173</v>
      </c>
      <c r="C49" s="93" t="s">
        <v>174</v>
      </c>
      <c r="D49" s="15">
        <v>1</v>
      </c>
      <c r="E49" s="72" t="s">
        <v>175</v>
      </c>
      <c r="F49" s="95"/>
      <c r="G49" s="96"/>
      <c r="H49" s="68"/>
      <c r="I49" s="69"/>
      <c r="K49" s="66"/>
      <c r="O49" s="66"/>
      <c r="R49" s="66"/>
    </row>
    <row r="50" spans="1:18" ht="56.25" customHeight="1" x14ac:dyDescent="0.25">
      <c r="A50" s="27">
        <f t="shared" si="4"/>
        <v>41</v>
      </c>
      <c r="B50" s="72" t="s">
        <v>161</v>
      </c>
      <c r="C50" s="43" t="s">
        <v>208</v>
      </c>
      <c r="D50" s="15">
        <v>150</v>
      </c>
      <c r="E50" s="72" t="s">
        <v>169</v>
      </c>
      <c r="F50" s="95"/>
      <c r="G50" s="96"/>
      <c r="H50" s="68"/>
      <c r="I50" s="69"/>
      <c r="K50" s="66"/>
      <c r="O50" s="66"/>
      <c r="R50" s="66"/>
    </row>
    <row r="51" spans="1:18" ht="49.5" customHeight="1" x14ac:dyDescent="0.25">
      <c r="A51" s="27">
        <f t="shared" si="4"/>
        <v>42</v>
      </c>
      <c r="B51" s="72" t="s">
        <v>116</v>
      </c>
      <c r="C51" s="43" t="s">
        <v>209</v>
      </c>
      <c r="D51" s="15">
        <v>12</v>
      </c>
      <c r="E51" s="72" t="s">
        <v>14</v>
      </c>
      <c r="F51" s="95"/>
      <c r="G51" s="96"/>
      <c r="H51" s="68"/>
      <c r="I51" s="69"/>
      <c r="K51" s="66"/>
      <c r="O51" s="66"/>
      <c r="R51" s="66"/>
    </row>
    <row r="52" spans="1:18" ht="56.25" customHeight="1" x14ac:dyDescent="0.25">
      <c r="A52" s="27">
        <f t="shared" si="4"/>
        <v>43</v>
      </c>
      <c r="B52" s="72" t="s">
        <v>162</v>
      </c>
      <c r="C52" s="93" t="s">
        <v>210</v>
      </c>
      <c r="D52" s="15">
        <v>110</v>
      </c>
      <c r="E52" s="72" t="s">
        <v>169</v>
      </c>
      <c r="F52" s="95"/>
      <c r="G52" s="96"/>
      <c r="H52" s="68"/>
      <c r="I52" s="69"/>
      <c r="K52" s="66"/>
      <c r="O52" s="66"/>
      <c r="R52" s="66"/>
    </row>
    <row r="53" spans="1:18" ht="53.25" customHeight="1" x14ac:dyDescent="0.25">
      <c r="A53" s="27">
        <f t="shared" si="4"/>
        <v>44</v>
      </c>
      <c r="B53" s="72" t="s">
        <v>163</v>
      </c>
      <c r="C53" s="93" t="s">
        <v>211</v>
      </c>
      <c r="D53" s="15">
        <v>4</v>
      </c>
      <c r="E53" s="72" t="s">
        <v>14</v>
      </c>
      <c r="F53" s="95"/>
      <c r="G53" s="96"/>
      <c r="H53" s="68"/>
      <c r="I53" s="69"/>
      <c r="K53" s="66"/>
      <c r="O53" s="66"/>
      <c r="R53" s="66"/>
    </row>
    <row r="54" spans="1:18" ht="54.75" customHeight="1" x14ac:dyDescent="0.25">
      <c r="A54" s="80">
        <f t="shared" si="4"/>
        <v>45</v>
      </c>
      <c r="B54" s="72" t="s">
        <v>182</v>
      </c>
      <c r="C54" s="92" t="s">
        <v>212</v>
      </c>
      <c r="D54" s="84">
        <v>16</v>
      </c>
      <c r="E54" s="80" t="s">
        <v>14</v>
      </c>
      <c r="F54" s="102"/>
      <c r="G54" s="96"/>
      <c r="H54" s="68"/>
      <c r="I54" s="69"/>
      <c r="K54" s="66"/>
      <c r="O54" s="66"/>
      <c r="R54" s="66"/>
    </row>
    <row r="55" spans="1:18" ht="56.25" customHeight="1" x14ac:dyDescent="0.25">
      <c r="A55" s="80">
        <f t="shared" si="4"/>
        <v>46</v>
      </c>
      <c r="B55" s="72" t="s">
        <v>164</v>
      </c>
      <c r="C55" s="92" t="s">
        <v>213</v>
      </c>
      <c r="D55" s="84">
        <v>8</v>
      </c>
      <c r="E55" s="80" t="s">
        <v>14</v>
      </c>
      <c r="F55" s="102"/>
      <c r="G55" s="96"/>
      <c r="H55" s="68"/>
      <c r="I55" s="69"/>
      <c r="K55" s="66"/>
      <c r="O55" s="66"/>
      <c r="R55" s="66"/>
    </row>
    <row r="56" spans="1:18" ht="30" customHeight="1" x14ac:dyDescent="0.25">
      <c r="A56" s="85"/>
      <c r="B56" s="113" t="s">
        <v>165</v>
      </c>
      <c r="C56" s="113"/>
      <c r="D56" s="86"/>
      <c r="E56" s="85"/>
      <c r="F56" s="103"/>
      <c r="G56" s="104"/>
    </row>
    <row r="57" spans="1:18" ht="30" customHeight="1" x14ac:dyDescent="0.25">
      <c r="A57" s="85"/>
      <c r="B57" s="113" t="s">
        <v>167</v>
      </c>
      <c r="C57" s="113"/>
      <c r="D57" s="86"/>
      <c r="E57" s="85"/>
      <c r="F57" s="103"/>
      <c r="G57" s="105"/>
    </row>
    <row r="58" spans="1:18" ht="30" customHeight="1" x14ac:dyDescent="0.25">
      <c r="A58" s="85"/>
      <c r="B58" s="113" t="s">
        <v>120</v>
      </c>
      <c r="C58" s="113"/>
      <c r="D58" s="85"/>
      <c r="E58" s="85"/>
      <c r="F58" s="103"/>
      <c r="G58" s="105"/>
    </row>
    <row r="59" spans="1:18" ht="30" customHeight="1" x14ac:dyDescent="0.25">
      <c r="A59" s="85"/>
      <c r="B59" s="113" t="s">
        <v>44</v>
      </c>
      <c r="C59" s="113"/>
      <c r="D59" s="85"/>
      <c r="E59" s="85"/>
      <c r="F59" s="103"/>
      <c r="G59" s="105"/>
    </row>
    <row r="60" spans="1:18" x14ac:dyDescent="0.25">
      <c r="A60" s="88"/>
      <c r="B60" s="64"/>
      <c r="C60" s="87"/>
      <c r="D60" s="115"/>
      <c r="E60" s="115"/>
      <c r="F60" s="115"/>
      <c r="G60" s="115"/>
    </row>
    <row r="61" spans="1:18" x14ac:dyDescent="0.25">
      <c r="A61" s="88"/>
      <c r="B61" s="64"/>
      <c r="C61" s="87"/>
      <c r="D61" s="115"/>
      <c r="E61" s="115"/>
      <c r="F61" s="115"/>
      <c r="G61" s="115"/>
    </row>
    <row r="62" spans="1:18" x14ac:dyDescent="0.25">
      <c r="A62" s="88"/>
      <c r="B62" s="64"/>
      <c r="C62" s="87"/>
      <c r="D62" s="115"/>
      <c r="E62" s="115"/>
      <c r="F62" s="115"/>
      <c r="G62" s="115"/>
    </row>
    <row r="63" spans="1:18" ht="15.75" customHeight="1" x14ac:dyDescent="0.25">
      <c r="A63" s="88"/>
      <c r="B63" s="64"/>
      <c r="C63" s="87"/>
      <c r="D63" s="115"/>
      <c r="E63" s="115"/>
      <c r="F63" s="115"/>
      <c r="G63" s="115"/>
    </row>
    <row r="64" spans="1:18" ht="15.75" customHeight="1" x14ac:dyDescent="0.25">
      <c r="A64" s="89"/>
      <c r="B64" s="62"/>
      <c r="C64" s="87"/>
      <c r="D64" s="115"/>
      <c r="E64" s="115"/>
      <c r="F64" s="115"/>
      <c r="G64" s="115"/>
    </row>
    <row r="65" spans="1:9" ht="18.75" x14ac:dyDescent="0.25">
      <c r="A65" s="89"/>
      <c r="B65" s="64"/>
      <c r="C65" s="61"/>
      <c r="D65" s="116" t="s">
        <v>216</v>
      </c>
      <c r="E65" s="116"/>
      <c r="F65" s="116"/>
      <c r="G65" s="116"/>
    </row>
    <row r="67" spans="1:9" ht="42.75" customHeight="1" x14ac:dyDescent="0.25">
      <c r="B67" s="66" t="s">
        <v>220</v>
      </c>
      <c r="C67" s="111" t="s">
        <v>221</v>
      </c>
      <c r="D67" s="111"/>
      <c r="E67" s="111"/>
      <c r="F67" s="111"/>
      <c r="G67" s="111"/>
      <c r="H67" s="111"/>
      <c r="I67" s="111"/>
    </row>
  </sheetData>
  <sheetProtection algorithmName="SHA-512" hashValue="/4oFaweJE71pBTC11qOJXZ64n4qzaiAOHBonNMGPzOXc8JvWyXC54Up6p+MSz/XV2y81unlvn7hvN6vScWRAXw==" saltValue="gANMHvPl6erszbuBvzj0+A==" spinCount="100000" sheet="1" objects="1" scenarios="1"/>
  <mergeCells count="18">
    <mergeCell ref="A1:G1"/>
    <mergeCell ref="H39:N39"/>
    <mergeCell ref="H7:O7"/>
    <mergeCell ref="A2:G2"/>
    <mergeCell ref="A3:G3"/>
    <mergeCell ref="A4:G4"/>
    <mergeCell ref="B6:C6"/>
    <mergeCell ref="M17:N17"/>
    <mergeCell ref="H13:L13"/>
    <mergeCell ref="C67:I67"/>
    <mergeCell ref="B41:C41"/>
    <mergeCell ref="B56:C56"/>
    <mergeCell ref="B40:C40"/>
    <mergeCell ref="D60:G64"/>
    <mergeCell ref="D65:G65"/>
    <mergeCell ref="B57:C57"/>
    <mergeCell ref="B58:C58"/>
    <mergeCell ref="B59:C59"/>
  </mergeCells>
  <pageMargins left="0.70866141732283472" right="0.70866141732283472" top="0.74803149606299213" bottom="0.74803149606299213" header="0.31496062992125984" footer="0.31496062992125984"/>
  <pageSetup paperSize="9" scale="34" fitToHeight="32" orientation="portrait" r:id="rId1"/>
  <headerFooter>
    <oddFooter>&amp;C&amp;P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X102"/>
  <sheetViews>
    <sheetView view="pageBreakPreview" zoomScale="77" zoomScaleNormal="78" zoomScaleSheetLayoutView="77" workbookViewId="0">
      <pane ySplit="5" topLeftCell="A78" activePane="bottomLeft" state="frozen"/>
      <selection pane="bottomLeft" activeCell="O15" sqref="O15"/>
    </sheetView>
  </sheetViews>
  <sheetFormatPr defaultRowHeight="15.75" x14ac:dyDescent="0.25"/>
  <cols>
    <col min="1" max="1" width="6.28515625" style="3" bestFit="1" customWidth="1"/>
    <col min="2" max="2" width="14.28515625" style="3" customWidth="1"/>
    <col min="3" max="3" width="44.85546875" style="3" bestFit="1" customWidth="1"/>
    <col min="4" max="4" width="6.28515625" style="3" customWidth="1"/>
    <col min="5" max="5" width="6.42578125" style="3" customWidth="1"/>
    <col min="6" max="6" width="6.28515625" style="3" customWidth="1"/>
    <col min="7" max="7" width="5.85546875" style="3" customWidth="1"/>
    <col min="8" max="8" width="6.28515625" style="3" customWidth="1"/>
    <col min="9" max="10" width="10.42578125" style="3" customWidth="1"/>
    <col min="11" max="11" width="11.7109375" style="3" bestFit="1" customWidth="1"/>
    <col min="12" max="12" width="13.7109375" style="3" customWidth="1"/>
    <col min="13" max="13" width="15.140625" style="3" bestFit="1" customWidth="1"/>
    <col min="14" max="16384" width="9.140625" style="3"/>
  </cols>
  <sheetData>
    <row r="1" spans="1:24" s="1" customFormat="1" ht="15.75" customHeight="1" x14ac:dyDescent="0.25">
      <c r="A1" s="124" t="s">
        <v>9</v>
      </c>
      <c r="B1" s="125"/>
      <c r="C1" s="125"/>
      <c r="D1" s="125"/>
      <c r="E1" s="125"/>
      <c r="F1" s="125"/>
      <c r="G1" s="125"/>
      <c r="H1" s="125"/>
      <c r="I1" s="125"/>
      <c r="J1" s="125"/>
      <c r="K1" s="125"/>
      <c r="L1" s="125"/>
      <c r="M1" s="125"/>
    </row>
    <row r="2" spans="1:24" s="1" customFormat="1" ht="15.75" customHeight="1" x14ac:dyDescent="0.25">
      <c r="A2" s="124" t="s">
        <v>127</v>
      </c>
      <c r="B2" s="125"/>
      <c r="C2" s="125"/>
      <c r="D2" s="125"/>
      <c r="E2" s="125"/>
      <c r="F2" s="125"/>
      <c r="G2" s="125"/>
      <c r="H2" s="125"/>
      <c r="I2" s="125"/>
      <c r="J2" s="125"/>
      <c r="K2" s="125"/>
      <c r="L2" s="125"/>
      <c r="M2" s="125"/>
    </row>
    <row r="3" spans="1:24" s="2" customFormat="1" x14ac:dyDescent="0.25">
      <c r="A3" s="126" t="s">
        <v>61</v>
      </c>
      <c r="B3" s="127"/>
      <c r="C3" s="127"/>
      <c r="D3" s="127"/>
      <c r="E3" s="127"/>
      <c r="F3" s="127"/>
      <c r="G3" s="127"/>
      <c r="H3" s="127"/>
      <c r="I3" s="127"/>
      <c r="J3" s="127"/>
      <c r="K3" s="127"/>
      <c r="L3" s="127"/>
      <c r="M3" s="127"/>
    </row>
    <row r="4" spans="1:24" x14ac:dyDescent="0.25">
      <c r="A4" s="108" t="s">
        <v>0</v>
      </c>
      <c r="B4" s="108" t="s">
        <v>1</v>
      </c>
      <c r="C4" s="108" t="s">
        <v>2</v>
      </c>
      <c r="D4" s="108" t="s">
        <v>3</v>
      </c>
      <c r="E4" s="108" t="s">
        <v>14</v>
      </c>
      <c r="F4" s="108" t="s">
        <v>11</v>
      </c>
      <c r="G4" s="108" t="s">
        <v>12</v>
      </c>
      <c r="H4" s="108" t="s">
        <v>13</v>
      </c>
      <c r="I4" s="108" t="s">
        <v>15</v>
      </c>
      <c r="J4" s="130" t="s">
        <v>76</v>
      </c>
      <c r="K4" s="108" t="s">
        <v>122</v>
      </c>
      <c r="L4" s="108" t="s">
        <v>121</v>
      </c>
      <c r="M4" s="108" t="s">
        <v>123</v>
      </c>
    </row>
    <row r="5" spans="1:24" x14ac:dyDescent="0.25">
      <c r="A5" s="108"/>
      <c r="B5" s="108"/>
      <c r="C5" s="108"/>
      <c r="D5" s="108"/>
      <c r="E5" s="108"/>
      <c r="F5" s="108"/>
      <c r="G5" s="108"/>
      <c r="H5" s="108"/>
      <c r="I5" s="108"/>
      <c r="J5" s="131"/>
      <c r="K5" s="108"/>
      <c r="L5" s="108"/>
      <c r="M5" s="108"/>
    </row>
    <row r="6" spans="1:24" x14ac:dyDescent="0.25">
      <c r="A6" s="36" t="s">
        <v>23</v>
      </c>
      <c r="B6" s="132" t="s">
        <v>45</v>
      </c>
      <c r="C6" s="132"/>
      <c r="D6" s="37"/>
      <c r="E6" s="37"/>
      <c r="F6" s="37"/>
      <c r="G6" s="37"/>
      <c r="H6" s="37"/>
      <c r="I6" s="37"/>
      <c r="J6" s="37"/>
      <c r="K6" s="37"/>
      <c r="L6" s="37"/>
      <c r="M6" s="37"/>
    </row>
    <row r="7" spans="1:24" ht="63" x14ac:dyDescent="0.25">
      <c r="A7" s="30">
        <v>1</v>
      </c>
      <c r="B7" s="5" t="s">
        <v>60</v>
      </c>
      <c r="C7" s="43" t="s">
        <v>46</v>
      </c>
      <c r="D7" s="30" t="s">
        <v>21</v>
      </c>
      <c r="E7" s="30"/>
      <c r="F7" s="30"/>
      <c r="G7" s="30"/>
      <c r="H7" s="30"/>
      <c r="I7" s="7"/>
      <c r="J7" s="7"/>
      <c r="K7" s="30"/>
      <c r="L7" s="4"/>
      <c r="M7" s="4"/>
    </row>
    <row r="8" spans="1:24" s="33" customFormat="1" x14ac:dyDescent="0.25">
      <c r="A8" s="28"/>
      <c r="B8" s="28"/>
      <c r="C8" s="38" t="s">
        <v>63</v>
      </c>
      <c r="D8" s="37"/>
      <c r="E8" s="39">
        <v>4</v>
      </c>
      <c r="F8" s="40">
        <v>3.65</v>
      </c>
      <c r="G8" s="40">
        <v>3.3</v>
      </c>
      <c r="H8" s="23"/>
      <c r="I8" s="40">
        <f t="shared" ref="I8:I13" si="0">PRODUCT(E8:H8)</f>
        <v>48.18</v>
      </c>
      <c r="J8" s="40"/>
      <c r="K8" s="41"/>
      <c r="L8" s="23"/>
      <c r="M8" s="23"/>
      <c r="N8" s="31"/>
      <c r="O8" s="32"/>
      <c r="Q8" s="24"/>
      <c r="U8" s="34"/>
      <c r="X8" s="34"/>
    </row>
    <row r="9" spans="1:24" s="33" customFormat="1" x14ac:dyDescent="0.25">
      <c r="A9" s="28"/>
      <c r="B9" s="28"/>
      <c r="C9" s="38"/>
      <c r="D9" s="37"/>
      <c r="E9" s="39">
        <v>4</v>
      </c>
      <c r="F9" s="40">
        <v>0.8</v>
      </c>
      <c r="G9" s="40">
        <v>0.85</v>
      </c>
      <c r="H9" s="23"/>
      <c r="I9" s="40">
        <f t="shared" si="0"/>
        <v>2.72</v>
      </c>
      <c r="J9" s="40"/>
      <c r="K9" s="41"/>
      <c r="L9" s="23"/>
      <c r="M9" s="23"/>
      <c r="N9" s="31"/>
      <c r="O9" s="32"/>
      <c r="Q9" s="24"/>
      <c r="U9" s="34"/>
      <c r="X9" s="34"/>
    </row>
    <row r="10" spans="1:24" s="33" customFormat="1" x14ac:dyDescent="0.25">
      <c r="A10" s="28"/>
      <c r="B10" s="28"/>
      <c r="C10" s="38" t="s">
        <v>66</v>
      </c>
      <c r="D10" s="37"/>
      <c r="E10" s="39">
        <v>4</v>
      </c>
      <c r="F10" s="40">
        <f>3.65+3.3+3.3+2.75+0.8+0.8</f>
        <v>14.600000000000001</v>
      </c>
      <c r="G10" s="40">
        <v>0.1</v>
      </c>
      <c r="H10" s="23"/>
      <c r="I10" s="40">
        <f t="shared" si="0"/>
        <v>5.8400000000000007</v>
      </c>
      <c r="J10" s="40"/>
      <c r="K10" s="41"/>
      <c r="L10" s="23"/>
      <c r="M10" s="23"/>
      <c r="N10" s="31"/>
      <c r="O10" s="32"/>
      <c r="Q10" s="24"/>
      <c r="U10" s="34"/>
      <c r="X10" s="34"/>
    </row>
    <row r="11" spans="1:24" s="33" customFormat="1" x14ac:dyDescent="0.25">
      <c r="A11" s="28"/>
      <c r="B11" s="28"/>
      <c r="C11" s="38" t="s">
        <v>64</v>
      </c>
      <c r="D11" s="37"/>
      <c r="E11" s="39">
        <v>4</v>
      </c>
      <c r="F11" s="40">
        <v>3.31</v>
      </c>
      <c r="G11" s="40">
        <v>3.95</v>
      </c>
      <c r="H11" s="23"/>
      <c r="I11" s="40">
        <f t="shared" si="0"/>
        <v>52.298000000000002</v>
      </c>
      <c r="J11" s="40"/>
      <c r="K11" s="41"/>
      <c r="L11" s="23"/>
      <c r="M11" s="23"/>
      <c r="N11" s="31"/>
      <c r="O11" s="32"/>
      <c r="Q11" s="24"/>
      <c r="U11" s="34"/>
      <c r="X11" s="34"/>
    </row>
    <row r="12" spans="1:24" s="33" customFormat="1" x14ac:dyDescent="0.25">
      <c r="A12" s="28"/>
      <c r="B12" s="28"/>
      <c r="C12" s="38"/>
      <c r="D12" s="37"/>
      <c r="E12" s="39">
        <v>4</v>
      </c>
      <c r="F12" s="40">
        <v>0.8</v>
      </c>
      <c r="G12" s="40">
        <v>0.85</v>
      </c>
      <c r="H12" s="23"/>
      <c r="I12" s="40">
        <f t="shared" si="0"/>
        <v>2.72</v>
      </c>
      <c r="J12" s="40"/>
      <c r="K12" s="41"/>
      <c r="L12" s="23"/>
      <c r="M12" s="23"/>
      <c r="N12" s="31"/>
      <c r="O12" s="32"/>
      <c r="Q12" s="24"/>
      <c r="U12" s="34"/>
      <c r="X12" s="34"/>
    </row>
    <row r="13" spans="1:24" s="33" customFormat="1" x14ac:dyDescent="0.25">
      <c r="A13" s="28"/>
      <c r="B13" s="28"/>
      <c r="C13" s="38" t="s">
        <v>66</v>
      </c>
      <c r="D13" s="37"/>
      <c r="E13" s="39">
        <v>4</v>
      </c>
      <c r="F13" s="40">
        <f>3.3+3.95+3.5+2.4+0.8+0.8</f>
        <v>14.750000000000002</v>
      </c>
      <c r="G13" s="40">
        <v>0.1</v>
      </c>
      <c r="H13" s="23"/>
      <c r="I13" s="40">
        <f t="shared" si="0"/>
        <v>5.9000000000000012</v>
      </c>
      <c r="J13" s="40"/>
      <c r="K13" s="41"/>
      <c r="L13" s="23"/>
      <c r="M13" s="23"/>
      <c r="N13" s="31"/>
      <c r="O13" s="32"/>
      <c r="Q13" s="24"/>
      <c r="U13" s="34"/>
      <c r="X13" s="34"/>
    </row>
    <row r="14" spans="1:24" s="33" customFormat="1" x14ac:dyDescent="0.25">
      <c r="A14" s="28"/>
      <c r="B14" s="28"/>
      <c r="C14" s="38" t="s">
        <v>47</v>
      </c>
      <c r="D14" s="37"/>
      <c r="E14" s="39">
        <v>4</v>
      </c>
      <c r="F14" s="40">
        <v>3.9</v>
      </c>
      <c r="G14" s="23">
        <v>3.3</v>
      </c>
      <c r="H14" s="23"/>
      <c r="I14" s="40">
        <f>PRODUCT(E14:H14)</f>
        <v>51.48</v>
      </c>
      <c r="J14" s="40"/>
      <c r="K14" s="41"/>
      <c r="L14" s="23"/>
      <c r="M14" s="23"/>
      <c r="N14" s="31"/>
      <c r="O14" s="32"/>
      <c r="Q14" s="24"/>
      <c r="U14" s="34"/>
      <c r="X14" s="34"/>
    </row>
    <row r="15" spans="1:24" s="33" customFormat="1" x14ac:dyDescent="0.25">
      <c r="A15" s="28"/>
      <c r="B15" s="28"/>
      <c r="C15" s="38" t="s">
        <v>66</v>
      </c>
      <c r="D15" s="37"/>
      <c r="E15" s="39">
        <v>4</v>
      </c>
      <c r="F15" s="40">
        <f>3.9+3.3+2.55+3</f>
        <v>12.75</v>
      </c>
      <c r="G15" s="40">
        <v>0.1</v>
      </c>
      <c r="H15" s="23"/>
      <c r="I15" s="40">
        <f t="shared" ref="I15:I34" si="1">PRODUCT(E15:H15)</f>
        <v>5.1000000000000005</v>
      </c>
      <c r="J15" s="40"/>
      <c r="K15" s="41"/>
      <c r="L15" s="23"/>
      <c r="M15" s="23"/>
      <c r="N15" s="31"/>
      <c r="O15" s="32"/>
      <c r="Q15" s="24"/>
      <c r="U15" s="34"/>
      <c r="X15" s="34"/>
    </row>
    <row r="16" spans="1:24" s="33" customFormat="1" x14ac:dyDescent="0.25">
      <c r="A16" s="28"/>
      <c r="B16" s="28"/>
      <c r="C16" s="38" t="s">
        <v>48</v>
      </c>
      <c r="D16" s="37"/>
      <c r="E16" s="39">
        <v>4</v>
      </c>
      <c r="F16" s="40">
        <v>1.8</v>
      </c>
      <c r="G16" s="23">
        <v>1.9</v>
      </c>
      <c r="H16" s="23"/>
      <c r="I16" s="40">
        <f t="shared" si="1"/>
        <v>13.68</v>
      </c>
      <c r="J16" s="40"/>
      <c r="K16" s="41"/>
      <c r="L16" s="23"/>
      <c r="M16" s="23"/>
      <c r="N16" s="31"/>
      <c r="O16" s="32"/>
      <c r="Q16" s="24"/>
      <c r="U16" s="34"/>
      <c r="X16" s="34"/>
    </row>
    <row r="17" spans="1:24" s="33" customFormat="1" x14ac:dyDescent="0.25">
      <c r="A17" s="28"/>
      <c r="B17" s="28"/>
      <c r="C17" s="38"/>
      <c r="D17" s="37"/>
      <c r="E17" s="39">
        <v>4</v>
      </c>
      <c r="F17" s="40">
        <v>1.1499999999999999</v>
      </c>
      <c r="G17" s="23">
        <v>1.9</v>
      </c>
      <c r="H17" s="23"/>
      <c r="I17" s="40">
        <f t="shared" si="1"/>
        <v>8.7399999999999984</v>
      </c>
      <c r="J17" s="40"/>
      <c r="K17" s="41"/>
      <c r="L17" s="23"/>
      <c r="M17" s="23"/>
      <c r="N17" s="31"/>
      <c r="O17" s="32"/>
      <c r="Q17" s="24"/>
      <c r="U17" s="34"/>
      <c r="X17" s="34"/>
    </row>
    <row r="18" spans="1:24" s="33" customFormat="1" x14ac:dyDescent="0.25">
      <c r="A18" s="28"/>
      <c r="B18" s="28"/>
      <c r="C18" s="38" t="s">
        <v>66</v>
      </c>
      <c r="D18" s="37"/>
      <c r="E18" s="39">
        <v>4</v>
      </c>
      <c r="F18" s="40">
        <f>2.35+1.2</f>
        <v>3.55</v>
      </c>
      <c r="G18" s="40">
        <v>0.1</v>
      </c>
      <c r="H18" s="23"/>
      <c r="I18" s="40">
        <f t="shared" si="1"/>
        <v>1.42</v>
      </c>
      <c r="J18" s="40"/>
      <c r="K18" s="41"/>
      <c r="L18" s="23"/>
      <c r="M18" s="23"/>
      <c r="N18" s="31"/>
      <c r="O18" s="32"/>
      <c r="Q18" s="24"/>
      <c r="U18" s="34"/>
      <c r="X18" s="34"/>
    </row>
    <row r="19" spans="1:24" s="33" customFormat="1" x14ac:dyDescent="0.25">
      <c r="A19" s="28"/>
      <c r="B19" s="28"/>
      <c r="C19" s="38" t="s">
        <v>65</v>
      </c>
      <c r="D19" s="37"/>
      <c r="E19" s="39">
        <v>4</v>
      </c>
      <c r="F19" s="40">
        <v>1.2</v>
      </c>
      <c r="G19" s="23">
        <v>2</v>
      </c>
      <c r="H19" s="23"/>
      <c r="I19" s="40">
        <f t="shared" si="1"/>
        <v>9.6</v>
      </c>
      <c r="J19" s="40"/>
      <c r="K19" s="41"/>
      <c r="L19" s="23"/>
      <c r="M19" s="23"/>
      <c r="N19" s="31"/>
      <c r="O19" s="32"/>
      <c r="Q19" s="24"/>
      <c r="U19" s="34"/>
      <c r="X19" s="34"/>
    </row>
    <row r="20" spans="1:24" s="33" customFormat="1" x14ac:dyDescent="0.25">
      <c r="A20" s="28"/>
      <c r="B20" s="28"/>
      <c r="C20" s="38" t="s">
        <v>66</v>
      </c>
      <c r="D20" s="37"/>
      <c r="E20" s="39">
        <v>4</v>
      </c>
      <c r="F20" s="40">
        <f>1.6+1</f>
        <v>2.6</v>
      </c>
      <c r="G20" s="40">
        <v>0.1</v>
      </c>
      <c r="H20" s="23"/>
      <c r="I20" s="40">
        <f t="shared" si="1"/>
        <v>1.04</v>
      </c>
      <c r="J20" s="40"/>
      <c r="K20" s="41"/>
      <c r="L20" s="23"/>
      <c r="M20" s="23"/>
      <c r="N20" s="31"/>
      <c r="O20" s="32"/>
      <c r="Q20" s="24"/>
      <c r="U20" s="34"/>
      <c r="X20" s="34"/>
    </row>
    <row r="21" spans="1:24" s="33" customFormat="1" x14ac:dyDescent="0.25">
      <c r="A21" s="28"/>
      <c r="B21" s="28"/>
      <c r="C21" s="38" t="s">
        <v>49</v>
      </c>
      <c r="D21" s="37"/>
      <c r="E21" s="39">
        <v>4</v>
      </c>
      <c r="F21" s="40">
        <v>3.31</v>
      </c>
      <c r="G21" s="23">
        <v>3.95</v>
      </c>
      <c r="H21" s="23"/>
      <c r="I21" s="40">
        <f t="shared" si="1"/>
        <v>52.298000000000002</v>
      </c>
      <c r="J21" s="40"/>
      <c r="K21" s="41"/>
      <c r="L21" s="23"/>
      <c r="M21" s="23"/>
      <c r="N21" s="31"/>
      <c r="O21" s="32"/>
      <c r="Q21" s="24"/>
      <c r="U21" s="34"/>
      <c r="X21" s="34"/>
    </row>
    <row r="22" spans="1:24" s="33" customFormat="1" x14ac:dyDescent="0.25">
      <c r="A22" s="28"/>
      <c r="B22" s="28"/>
      <c r="C22" s="38" t="s">
        <v>66</v>
      </c>
      <c r="D22" s="37"/>
      <c r="E22" s="39">
        <v>4</v>
      </c>
      <c r="F22" s="40">
        <f>3.31+3.05+0.25+2.6+3.03</f>
        <v>12.239999999999998</v>
      </c>
      <c r="G22" s="40">
        <v>0.1</v>
      </c>
      <c r="H22" s="23"/>
      <c r="I22" s="40">
        <f t="shared" si="1"/>
        <v>4.8959999999999999</v>
      </c>
      <c r="J22" s="40"/>
      <c r="K22" s="41"/>
      <c r="L22" s="23"/>
      <c r="M22" s="23"/>
      <c r="N22" s="31"/>
      <c r="O22" s="32"/>
      <c r="Q22" s="24"/>
      <c r="U22" s="34"/>
      <c r="X22" s="34"/>
    </row>
    <row r="23" spans="1:24" s="33" customFormat="1" x14ac:dyDescent="0.25">
      <c r="A23" s="28"/>
      <c r="B23" s="28"/>
      <c r="C23" s="38" t="s">
        <v>50</v>
      </c>
      <c r="D23" s="37"/>
      <c r="E23" s="39">
        <v>4</v>
      </c>
      <c r="F23" s="40">
        <v>3.85</v>
      </c>
      <c r="G23" s="23">
        <v>1.52</v>
      </c>
      <c r="H23" s="23"/>
      <c r="I23" s="40">
        <f t="shared" si="1"/>
        <v>23.408000000000001</v>
      </c>
      <c r="J23" s="40"/>
      <c r="K23" s="41"/>
      <c r="L23" s="23"/>
      <c r="M23" s="23"/>
      <c r="N23" s="31"/>
      <c r="O23" s="32"/>
      <c r="Q23" s="24"/>
      <c r="U23" s="34"/>
      <c r="X23" s="34"/>
    </row>
    <row r="24" spans="1:24" s="33" customFormat="1" x14ac:dyDescent="0.25">
      <c r="A24" s="28"/>
      <c r="B24" s="28"/>
      <c r="C24" s="38"/>
      <c r="D24" s="37"/>
      <c r="E24" s="39">
        <v>4</v>
      </c>
      <c r="F24" s="40">
        <v>0.75</v>
      </c>
      <c r="G24" s="23">
        <v>0.55000000000000004</v>
      </c>
      <c r="H24" s="23"/>
      <c r="I24" s="40">
        <f t="shared" si="1"/>
        <v>1.6500000000000001</v>
      </c>
      <c r="J24" s="40"/>
      <c r="K24" s="41"/>
      <c r="L24" s="23"/>
      <c r="M24" s="23"/>
      <c r="N24" s="31"/>
      <c r="O24" s="32"/>
      <c r="Q24" s="24"/>
      <c r="U24" s="34"/>
      <c r="X24" s="34"/>
    </row>
    <row r="25" spans="1:24" s="33" customFormat="1" x14ac:dyDescent="0.25">
      <c r="A25" s="28"/>
      <c r="B25" s="28"/>
      <c r="C25" s="38" t="s">
        <v>66</v>
      </c>
      <c r="D25" s="37"/>
      <c r="E25" s="39">
        <v>4</v>
      </c>
      <c r="F25" s="40">
        <f>3.85+0.55+0.55+0.1+1.52+0.6+3.3</f>
        <v>10.469999999999999</v>
      </c>
      <c r="G25" s="40">
        <v>0.1</v>
      </c>
      <c r="H25" s="23"/>
      <c r="I25" s="40">
        <f t="shared" si="1"/>
        <v>4.1879999999999997</v>
      </c>
      <c r="J25" s="40"/>
      <c r="K25" s="41"/>
      <c r="L25" s="23"/>
      <c r="M25" s="23"/>
      <c r="N25" s="31"/>
      <c r="O25" s="32"/>
      <c r="Q25" s="24"/>
      <c r="U25" s="34"/>
      <c r="X25" s="34"/>
    </row>
    <row r="26" spans="1:24" s="33" customFormat="1" x14ac:dyDescent="0.25">
      <c r="A26" s="28"/>
      <c r="B26" s="28"/>
      <c r="C26" s="38" t="s">
        <v>67</v>
      </c>
      <c r="D26" s="37"/>
      <c r="E26" s="39">
        <v>4</v>
      </c>
      <c r="F26" s="40">
        <v>1</v>
      </c>
      <c r="G26" s="40">
        <v>0.1</v>
      </c>
      <c r="H26" s="23"/>
      <c r="I26" s="40">
        <f t="shared" si="1"/>
        <v>0.4</v>
      </c>
      <c r="J26" s="40"/>
      <c r="K26" s="41"/>
      <c r="L26" s="23"/>
      <c r="M26" s="23"/>
      <c r="N26" s="31"/>
      <c r="O26" s="32"/>
      <c r="Q26" s="24"/>
      <c r="U26" s="34"/>
      <c r="X26" s="34"/>
    </row>
    <row r="27" spans="1:24" s="33" customFormat="1" x14ac:dyDescent="0.25">
      <c r="A27" s="28"/>
      <c r="B27" s="28"/>
      <c r="C27" s="38" t="s">
        <v>68</v>
      </c>
      <c r="D27" s="37"/>
      <c r="E27" s="39">
        <v>4</v>
      </c>
      <c r="F27" s="40">
        <v>0.75</v>
      </c>
      <c r="G27" s="40">
        <v>0.2</v>
      </c>
      <c r="H27" s="23"/>
      <c r="I27" s="40">
        <f t="shared" si="1"/>
        <v>0.60000000000000009</v>
      </c>
      <c r="J27" s="40"/>
      <c r="K27" s="41"/>
      <c r="L27" s="23"/>
      <c r="M27" s="23"/>
      <c r="N27" s="31"/>
      <c r="O27" s="32"/>
      <c r="Q27" s="24"/>
      <c r="U27" s="34"/>
      <c r="X27" s="34"/>
    </row>
    <row r="28" spans="1:24" s="33" customFormat="1" x14ac:dyDescent="0.25">
      <c r="A28" s="28"/>
      <c r="B28" s="28"/>
      <c r="C28" s="38" t="s">
        <v>69</v>
      </c>
      <c r="D28" s="37"/>
      <c r="E28" s="39">
        <v>4</v>
      </c>
      <c r="F28" s="40">
        <v>0.75</v>
      </c>
      <c r="G28" s="40">
        <v>0.2</v>
      </c>
      <c r="H28" s="23"/>
      <c r="I28" s="40">
        <f t="shared" si="1"/>
        <v>0.60000000000000009</v>
      </c>
      <c r="J28" s="40"/>
      <c r="K28" s="41"/>
      <c r="L28" s="23"/>
      <c r="M28" s="23"/>
      <c r="N28" s="31"/>
      <c r="O28" s="32"/>
      <c r="Q28" s="24"/>
      <c r="U28" s="34"/>
      <c r="X28" s="34"/>
    </row>
    <row r="29" spans="1:24" s="33" customFormat="1" x14ac:dyDescent="0.25">
      <c r="A29" s="28"/>
      <c r="B29" s="28"/>
      <c r="C29" s="38" t="s">
        <v>70</v>
      </c>
      <c r="D29" s="37"/>
      <c r="E29" s="39">
        <v>4</v>
      </c>
      <c r="F29" s="40">
        <v>0.8</v>
      </c>
      <c r="G29" s="40">
        <v>0.2</v>
      </c>
      <c r="H29" s="23"/>
      <c r="I29" s="40">
        <f t="shared" si="1"/>
        <v>0.64000000000000012</v>
      </c>
      <c r="J29" s="40"/>
      <c r="K29" s="41"/>
      <c r="L29" s="23"/>
      <c r="M29" s="23"/>
      <c r="N29" s="31"/>
      <c r="O29" s="32"/>
      <c r="Q29" s="24"/>
      <c r="U29" s="34"/>
      <c r="X29" s="34"/>
    </row>
    <row r="30" spans="1:24" s="33" customFormat="1" x14ac:dyDescent="0.25">
      <c r="A30" s="28"/>
      <c r="B30" s="28"/>
      <c r="C30" s="38" t="s">
        <v>71</v>
      </c>
      <c r="D30" s="37"/>
      <c r="E30" s="39">
        <v>4</v>
      </c>
      <c r="F30" s="40">
        <v>0.8</v>
      </c>
      <c r="G30" s="40">
        <v>0.1</v>
      </c>
      <c r="H30" s="23"/>
      <c r="I30" s="40">
        <f t="shared" si="1"/>
        <v>0.32000000000000006</v>
      </c>
      <c r="J30" s="40"/>
      <c r="K30" s="41"/>
      <c r="L30" s="23"/>
      <c r="M30" s="23"/>
      <c r="N30" s="31"/>
      <c r="O30" s="32"/>
      <c r="Q30" s="24"/>
      <c r="U30" s="34"/>
      <c r="X30" s="34"/>
    </row>
    <row r="31" spans="1:24" s="33" customFormat="1" x14ac:dyDescent="0.25">
      <c r="A31" s="28"/>
      <c r="B31" s="28"/>
      <c r="C31" s="38" t="s">
        <v>72</v>
      </c>
      <c r="D31" s="37"/>
      <c r="E31" s="39">
        <v>4</v>
      </c>
      <c r="F31" s="40">
        <v>1.2</v>
      </c>
      <c r="G31" s="40">
        <v>0.25</v>
      </c>
      <c r="H31" s="23"/>
      <c r="I31" s="40">
        <f t="shared" si="1"/>
        <v>1.2</v>
      </c>
      <c r="J31" s="40"/>
      <c r="K31" s="41"/>
      <c r="L31" s="23"/>
      <c r="M31" s="23"/>
      <c r="N31" s="31"/>
      <c r="O31" s="32"/>
      <c r="Q31" s="24"/>
      <c r="U31" s="34"/>
      <c r="X31" s="34"/>
    </row>
    <row r="32" spans="1:24" s="33" customFormat="1" x14ac:dyDescent="0.25">
      <c r="A32" s="28"/>
      <c r="B32" s="28"/>
      <c r="C32" s="38" t="s">
        <v>73</v>
      </c>
      <c r="D32" s="37"/>
      <c r="E32" s="39">
        <v>4</v>
      </c>
      <c r="F32" s="40">
        <v>0.8</v>
      </c>
      <c r="G32" s="40">
        <v>0.2</v>
      </c>
      <c r="H32" s="23"/>
      <c r="I32" s="40">
        <f t="shared" si="1"/>
        <v>0.64000000000000012</v>
      </c>
      <c r="J32" s="40"/>
      <c r="K32" s="41"/>
      <c r="L32" s="23"/>
      <c r="M32" s="23"/>
      <c r="N32" s="31"/>
      <c r="O32" s="32"/>
      <c r="Q32" s="24"/>
      <c r="U32" s="34"/>
      <c r="X32" s="34"/>
    </row>
    <row r="33" spans="1:24" s="33" customFormat="1" x14ac:dyDescent="0.25">
      <c r="A33" s="28"/>
      <c r="B33" s="28"/>
      <c r="C33" s="38" t="s">
        <v>74</v>
      </c>
      <c r="D33" s="37"/>
      <c r="E33" s="39">
        <v>4</v>
      </c>
      <c r="F33" s="40">
        <v>0.8</v>
      </c>
      <c r="G33" s="40">
        <v>0.1</v>
      </c>
      <c r="H33" s="23"/>
      <c r="I33" s="40">
        <f t="shared" si="1"/>
        <v>0.32000000000000006</v>
      </c>
      <c r="J33" s="40"/>
      <c r="K33" s="41"/>
      <c r="L33" s="23"/>
      <c r="M33" s="23"/>
      <c r="N33" s="31"/>
      <c r="O33" s="32"/>
      <c r="Q33" s="24"/>
      <c r="U33" s="34"/>
      <c r="X33" s="34"/>
    </row>
    <row r="34" spans="1:24" s="33" customFormat="1" x14ac:dyDescent="0.25">
      <c r="A34" s="28"/>
      <c r="B34" s="28"/>
      <c r="C34" s="38" t="s">
        <v>75</v>
      </c>
      <c r="D34" s="37"/>
      <c r="E34" s="39">
        <v>4</v>
      </c>
      <c r="F34" s="40">
        <v>0.8</v>
      </c>
      <c r="G34" s="40">
        <v>0.1</v>
      </c>
      <c r="H34" s="23"/>
      <c r="I34" s="40">
        <f t="shared" si="1"/>
        <v>0.32000000000000006</v>
      </c>
      <c r="J34" s="40"/>
      <c r="K34" s="41"/>
      <c r="L34" s="23"/>
      <c r="M34" s="23"/>
      <c r="N34" s="31"/>
      <c r="O34" s="32"/>
      <c r="Q34" s="24"/>
      <c r="U34" s="34"/>
      <c r="X34" s="34"/>
    </row>
    <row r="35" spans="1:24" s="33" customFormat="1" x14ac:dyDescent="0.25">
      <c r="A35" s="28"/>
      <c r="B35" s="28"/>
      <c r="C35" s="38"/>
      <c r="D35" s="37"/>
      <c r="E35" s="39"/>
      <c r="F35" s="40"/>
      <c r="G35" s="23"/>
      <c r="H35" s="23"/>
      <c r="I35" s="40">
        <f>SUM(I8:I34)</f>
        <v>300.19799999999992</v>
      </c>
      <c r="J35" s="40"/>
      <c r="K35" s="30">
        <v>37.39</v>
      </c>
      <c r="L35" s="23">
        <f>I35*J35</f>
        <v>0</v>
      </c>
      <c r="M35" s="23">
        <f>I35*K35</f>
        <v>11224.403219999997</v>
      </c>
      <c r="N35" s="31"/>
      <c r="O35" s="32"/>
      <c r="Q35" s="24"/>
      <c r="U35" s="34"/>
      <c r="X35" s="34"/>
    </row>
    <row r="36" spans="1:24" ht="63" x14ac:dyDescent="0.25">
      <c r="A36" s="30">
        <v>2</v>
      </c>
      <c r="B36" s="5" t="s">
        <v>31</v>
      </c>
      <c r="C36" s="43" t="s">
        <v>77</v>
      </c>
      <c r="D36" s="30" t="s">
        <v>6</v>
      </c>
      <c r="E36" s="30"/>
      <c r="F36" s="30"/>
      <c r="G36" s="30"/>
      <c r="H36" s="30"/>
      <c r="I36" s="7"/>
      <c r="J36" s="7"/>
      <c r="K36" s="30"/>
      <c r="L36" s="4"/>
      <c r="M36" s="4"/>
    </row>
    <row r="37" spans="1:24" s="33" customFormat="1" x14ac:dyDescent="0.25">
      <c r="A37" s="28"/>
      <c r="B37" s="28"/>
      <c r="C37" s="38" t="s">
        <v>62</v>
      </c>
      <c r="D37" s="37"/>
      <c r="E37" s="42">
        <v>4</v>
      </c>
      <c r="F37" s="23">
        <v>3.52</v>
      </c>
      <c r="G37" s="40">
        <v>1.82</v>
      </c>
      <c r="H37" s="40">
        <v>7.4999999999999997E-2</v>
      </c>
      <c r="I37" s="40">
        <f t="shared" ref="I37:I38" si="2">PRODUCT(E37:H37)</f>
        <v>1.9219200000000001</v>
      </c>
      <c r="J37" s="40"/>
      <c r="K37" s="41"/>
      <c r="L37" s="23"/>
      <c r="M37" s="23"/>
      <c r="N37" s="31"/>
      <c r="O37" s="32"/>
      <c r="Q37" s="24"/>
      <c r="U37" s="34"/>
      <c r="X37" s="34"/>
    </row>
    <row r="38" spans="1:24" s="33" customFormat="1" x14ac:dyDescent="0.25">
      <c r="A38" s="28"/>
      <c r="B38" s="28"/>
      <c r="C38" s="38"/>
      <c r="D38" s="37"/>
      <c r="E38" s="42">
        <v>4</v>
      </c>
      <c r="F38" s="23">
        <v>0.75</v>
      </c>
      <c r="G38" s="40">
        <v>0.55000000000000004</v>
      </c>
      <c r="H38" s="40">
        <v>7.4999999999999997E-2</v>
      </c>
      <c r="I38" s="40">
        <f t="shared" si="2"/>
        <v>0.12375</v>
      </c>
      <c r="J38" s="40"/>
      <c r="K38" s="41"/>
      <c r="L38" s="23"/>
      <c r="M38" s="23"/>
      <c r="N38" s="31"/>
      <c r="O38" s="32"/>
      <c r="Q38" s="24"/>
      <c r="U38" s="34"/>
      <c r="X38" s="34"/>
    </row>
    <row r="39" spans="1:24" s="33" customFormat="1" x14ac:dyDescent="0.25">
      <c r="A39" s="28"/>
      <c r="B39" s="28"/>
      <c r="C39" s="38"/>
      <c r="D39" s="37"/>
      <c r="E39" s="40"/>
      <c r="F39" s="23"/>
      <c r="G39" s="40"/>
      <c r="H39" s="40"/>
      <c r="I39" s="40">
        <f>SUM(I37:I38)</f>
        <v>2.0456699999999999</v>
      </c>
      <c r="J39" s="40"/>
      <c r="K39" s="30">
        <v>514.05999999999995</v>
      </c>
      <c r="L39" s="23">
        <f>I39*J39</f>
        <v>0</v>
      </c>
      <c r="M39" s="23">
        <f>I39*K39</f>
        <v>1051.5971201999998</v>
      </c>
      <c r="N39" s="31"/>
      <c r="O39" s="32"/>
      <c r="Q39" s="24"/>
      <c r="U39" s="34"/>
      <c r="X39" s="34"/>
    </row>
    <row r="40" spans="1:24" ht="30.75" customHeight="1" x14ac:dyDescent="0.25">
      <c r="A40" s="30">
        <v>3</v>
      </c>
      <c r="B40" s="5" t="s">
        <v>78</v>
      </c>
      <c r="C40" s="43" t="s">
        <v>51</v>
      </c>
      <c r="D40" s="30" t="s">
        <v>6</v>
      </c>
      <c r="E40" s="30"/>
      <c r="F40" s="30"/>
      <c r="G40" s="45"/>
      <c r="H40" s="30"/>
      <c r="I40" s="7"/>
      <c r="J40" s="7"/>
      <c r="K40" s="30"/>
      <c r="L40" s="4"/>
      <c r="M40" s="4"/>
    </row>
    <row r="41" spans="1:24" s="33" customFormat="1" x14ac:dyDescent="0.25">
      <c r="A41" s="28"/>
      <c r="B41" s="28"/>
      <c r="C41" s="38" t="s">
        <v>62</v>
      </c>
      <c r="D41" s="37"/>
      <c r="E41" s="42">
        <v>4</v>
      </c>
      <c r="F41" s="23">
        <v>3.52</v>
      </c>
      <c r="G41" s="40">
        <v>1.82</v>
      </c>
      <c r="H41" s="40">
        <v>7.4999999999999997E-2</v>
      </c>
      <c r="I41" s="40">
        <f t="shared" ref="I41:I42" si="3">PRODUCT(E41:H41)</f>
        <v>1.9219200000000001</v>
      </c>
      <c r="J41" s="40"/>
      <c r="K41" s="41"/>
      <c r="L41" s="23"/>
      <c r="M41" s="23"/>
      <c r="N41" s="31"/>
      <c r="O41" s="35"/>
      <c r="U41" s="34"/>
      <c r="X41" s="34"/>
    </row>
    <row r="42" spans="1:24" s="33" customFormat="1" x14ac:dyDescent="0.25">
      <c r="A42" s="28"/>
      <c r="B42" s="28"/>
      <c r="C42" s="38"/>
      <c r="D42" s="37"/>
      <c r="E42" s="42">
        <v>4</v>
      </c>
      <c r="F42" s="23">
        <v>0.75</v>
      </c>
      <c r="G42" s="40">
        <v>0.55000000000000004</v>
      </c>
      <c r="H42" s="40">
        <v>7.4999999999999997E-2</v>
      </c>
      <c r="I42" s="40">
        <f t="shared" si="3"/>
        <v>0.12375</v>
      </c>
      <c r="J42" s="40"/>
      <c r="K42" s="41"/>
      <c r="L42" s="23"/>
      <c r="M42" s="23"/>
      <c r="N42" s="31"/>
      <c r="O42" s="35"/>
      <c r="U42" s="34"/>
      <c r="X42" s="34"/>
    </row>
    <row r="43" spans="1:24" s="33" customFormat="1" x14ac:dyDescent="0.25">
      <c r="A43" s="28"/>
      <c r="B43" s="28"/>
      <c r="C43" s="38"/>
      <c r="D43" s="37"/>
      <c r="E43" s="40"/>
      <c r="F43" s="23"/>
      <c r="G43" s="40"/>
      <c r="H43" s="40"/>
      <c r="I43" s="40">
        <f>SUM(I41:I42)</f>
        <v>2.0456699999999999</v>
      </c>
      <c r="J43" s="40">
        <v>3729.3</v>
      </c>
      <c r="K43" s="9">
        <v>1598.27</v>
      </c>
      <c r="L43" s="23">
        <f>I43*J43</f>
        <v>7628.9171310000002</v>
      </c>
      <c r="M43" s="23">
        <f>I43*K43</f>
        <v>3269.5329908999997</v>
      </c>
      <c r="N43" s="31"/>
      <c r="O43" s="35"/>
      <c r="U43" s="34"/>
      <c r="X43" s="34"/>
    </row>
    <row r="44" spans="1:24" ht="110.25" x14ac:dyDescent="0.25">
      <c r="A44" s="30">
        <v>4</v>
      </c>
      <c r="B44" s="5" t="s">
        <v>79</v>
      </c>
      <c r="C44" s="43" t="s">
        <v>80</v>
      </c>
      <c r="D44" s="30" t="s">
        <v>21</v>
      </c>
      <c r="E44" s="30"/>
      <c r="F44" s="30"/>
      <c r="G44" s="30"/>
      <c r="H44" s="30"/>
      <c r="I44" s="7"/>
      <c r="J44" s="7"/>
      <c r="K44" s="30"/>
      <c r="L44" s="4"/>
      <c r="M44" s="4"/>
    </row>
    <row r="45" spans="1:24" s="33" customFormat="1" x14ac:dyDescent="0.25">
      <c r="A45" s="28"/>
      <c r="B45" s="28"/>
      <c r="C45" s="38" t="s">
        <v>63</v>
      </c>
      <c r="D45" s="37"/>
      <c r="E45" s="39">
        <v>4</v>
      </c>
      <c r="F45" s="40">
        <v>3.65</v>
      </c>
      <c r="G45" s="40">
        <v>3.3</v>
      </c>
      <c r="H45" s="23"/>
      <c r="I45" s="40">
        <f t="shared" ref="I45:I50" si="4">PRODUCT(E45:H45)</f>
        <v>48.18</v>
      </c>
      <c r="J45" s="40"/>
      <c r="K45" s="41"/>
      <c r="L45" s="23"/>
      <c r="M45" s="23"/>
      <c r="N45" s="31"/>
      <c r="O45" s="32"/>
      <c r="Q45" s="24"/>
      <c r="U45" s="34"/>
      <c r="X45" s="34"/>
    </row>
    <row r="46" spans="1:24" s="33" customFormat="1" x14ac:dyDescent="0.25">
      <c r="A46" s="28"/>
      <c r="B46" s="28"/>
      <c r="C46" s="38"/>
      <c r="D46" s="37"/>
      <c r="E46" s="39">
        <v>4</v>
      </c>
      <c r="F46" s="40">
        <v>0.8</v>
      </c>
      <c r="G46" s="40">
        <v>0.85</v>
      </c>
      <c r="H46" s="23"/>
      <c r="I46" s="40">
        <f t="shared" si="4"/>
        <v>2.72</v>
      </c>
      <c r="J46" s="40"/>
      <c r="K46" s="41"/>
      <c r="L46" s="23"/>
      <c r="M46" s="23"/>
      <c r="N46" s="31"/>
      <c r="O46" s="32"/>
      <c r="Q46" s="24"/>
      <c r="U46" s="34"/>
      <c r="X46" s="34"/>
    </row>
    <row r="47" spans="1:24" s="33" customFormat="1" x14ac:dyDescent="0.25">
      <c r="A47" s="28"/>
      <c r="B47" s="28"/>
      <c r="C47" s="38" t="s">
        <v>66</v>
      </c>
      <c r="D47" s="37"/>
      <c r="E47" s="39">
        <v>4</v>
      </c>
      <c r="F47" s="40">
        <f>3.65+3.3+3.3+2.75+0.8+0.8</f>
        <v>14.600000000000001</v>
      </c>
      <c r="G47" s="40">
        <v>0.1</v>
      </c>
      <c r="H47" s="23"/>
      <c r="I47" s="40">
        <f t="shared" si="4"/>
        <v>5.8400000000000007</v>
      </c>
      <c r="J47" s="40"/>
      <c r="K47" s="41"/>
      <c r="L47" s="23"/>
      <c r="M47" s="23"/>
      <c r="N47" s="31"/>
      <c r="O47" s="32"/>
      <c r="Q47" s="24"/>
      <c r="U47" s="34"/>
      <c r="X47" s="34"/>
    </row>
    <row r="48" spans="1:24" s="33" customFormat="1" x14ac:dyDescent="0.25">
      <c r="A48" s="28"/>
      <c r="B48" s="28"/>
      <c r="C48" s="38" t="s">
        <v>64</v>
      </c>
      <c r="D48" s="37"/>
      <c r="E48" s="39">
        <v>4</v>
      </c>
      <c r="F48" s="40">
        <v>3.31</v>
      </c>
      <c r="G48" s="40">
        <v>3.95</v>
      </c>
      <c r="H48" s="23"/>
      <c r="I48" s="40">
        <f t="shared" si="4"/>
        <v>52.298000000000002</v>
      </c>
      <c r="J48" s="40"/>
      <c r="K48" s="41"/>
      <c r="L48" s="23"/>
      <c r="M48" s="23"/>
      <c r="N48" s="31"/>
      <c r="O48" s="32"/>
      <c r="Q48" s="24"/>
      <c r="U48" s="34"/>
      <c r="X48" s="34"/>
    </row>
    <row r="49" spans="1:24" s="33" customFormat="1" x14ac:dyDescent="0.25">
      <c r="A49" s="28"/>
      <c r="B49" s="28"/>
      <c r="C49" s="38"/>
      <c r="D49" s="37"/>
      <c r="E49" s="39">
        <v>4</v>
      </c>
      <c r="F49" s="40">
        <v>0.8</v>
      </c>
      <c r="G49" s="40">
        <v>0.85</v>
      </c>
      <c r="H49" s="23"/>
      <c r="I49" s="40">
        <f t="shared" si="4"/>
        <v>2.72</v>
      </c>
      <c r="J49" s="40"/>
      <c r="K49" s="41"/>
      <c r="L49" s="23"/>
      <c r="M49" s="23"/>
      <c r="N49" s="31"/>
      <c r="O49" s="32"/>
      <c r="Q49" s="24"/>
      <c r="U49" s="34"/>
      <c r="X49" s="34"/>
    </row>
    <row r="50" spans="1:24" s="33" customFormat="1" x14ac:dyDescent="0.25">
      <c r="A50" s="28"/>
      <c r="B50" s="28"/>
      <c r="C50" s="38" t="s">
        <v>66</v>
      </c>
      <c r="D50" s="37"/>
      <c r="E50" s="39">
        <v>4</v>
      </c>
      <c r="F50" s="40">
        <f>3.3+3.95+3.5+2.4+0.8+0.8</f>
        <v>14.750000000000002</v>
      </c>
      <c r="G50" s="40">
        <v>0.1</v>
      </c>
      <c r="H50" s="23"/>
      <c r="I50" s="40">
        <f t="shared" si="4"/>
        <v>5.9000000000000012</v>
      </c>
      <c r="J50" s="40"/>
      <c r="K50" s="41"/>
      <c r="L50" s="23"/>
      <c r="M50" s="23"/>
      <c r="N50" s="31"/>
      <c r="O50" s="32"/>
      <c r="Q50" s="24"/>
      <c r="U50" s="34"/>
      <c r="X50" s="34"/>
    </row>
    <row r="51" spans="1:24" s="33" customFormat="1" x14ac:dyDescent="0.25">
      <c r="A51" s="28"/>
      <c r="B51" s="28"/>
      <c r="C51" s="38" t="s">
        <v>47</v>
      </c>
      <c r="D51" s="37"/>
      <c r="E51" s="39">
        <v>4</v>
      </c>
      <c r="F51" s="40">
        <v>3.9</v>
      </c>
      <c r="G51" s="23">
        <v>3.3</v>
      </c>
      <c r="H51" s="23"/>
      <c r="I51" s="40">
        <f>PRODUCT(E51:H51)</f>
        <v>51.48</v>
      </c>
      <c r="J51" s="40"/>
      <c r="K51" s="41"/>
      <c r="L51" s="23"/>
      <c r="M51" s="23"/>
      <c r="N51" s="31"/>
      <c r="O51" s="32"/>
      <c r="Q51" s="24"/>
      <c r="U51" s="34"/>
      <c r="X51" s="34"/>
    </row>
    <row r="52" spans="1:24" s="33" customFormat="1" x14ac:dyDescent="0.25">
      <c r="A52" s="28"/>
      <c r="B52" s="28"/>
      <c r="C52" s="38" t="s">
        <v>66</v>
      </c>
      <c r="D52" s="37"/>
      <c r="E52" s="39">
        <v>4</v>
      </c>
      <c r="F52" s="40">
        <f>3.9+3.3+2.55+3</f>
        <v>12.75</v>
      </c>
      <c r="G52" s="40">
        <v>0.1</v>
      </c>
      <c r="H52" s="23"/>
      <c r="I52" s="40">
        <f t="shared" ref="I52:I71" si="5">PRODUCT(E52:H52)</f>
        <v>5.1000000000000005</v>
      </c>
      <c r="J52" s="40"/>
      <c r="K52" s="41"/>
      <c r="L52" s="23"/>
      <c r="M52" s="23"/>
      <c r="N52" s="31"/>
      <c r="O52" s="32"/>
      <c r="Q52" s="24"/>
      <c r="U52" s="34"/>
      <c r="X52" s="34"/>
    </row>
    <row r="53" spans="1:24" s="33" customFormat="1" x14ac:dyDescent="0.25">
      <c r="A53" s="28"/>
      <c r="B53" s="28"/>
      <c r="C53" s="38" t="s">
        <v>48</v>
      </c>
      <c r="D53" s="37"/>
      <c r="E53" s="39">
        <v>4</v>
      </c>
      <c r="F53" s="40">
        <v>1.8</v>
      </c>
      <c r="G53" s="23">
        <v>1.9</v>
      </c>
      <c r="H53" s="23"/>
      <c r="I53" s="40">
        <f t="shared" si="5"/>
        <v>13.68</v>
      </c>
      <c r="J53" s="40"/>
      <c r="K53" s="41"/>
      <c r="L53" s="23"/>
      <c r="M53" s="23"/>
      <c r="N53" s="31"/>
      <c r="O53" s="32"/>
      <c r="Q53" s="24"/>
      <c r="U53" s="34"/>
      <c r="X53" s="34"/>
    </row>
    <row r="54" spans="1:24" s="33" customFormat="1" x14ac:dyDescent="0.25">
      <c r="A54" s="28"/>
      <c r="B54" s="28"/>
      <c r="C54" s="38"/>
      <c r="D54" s="37"/>
      <c r="E54" s="39">
        <v>4</v>
      </c>
      <c r="F54" s="40">
        <v>1.1499999999999999</v>
      </c>
      <c r="G54" s="23">
        <v>1.9</v>
      </c>
      <c r="H54" s="23"/>
      <c r="I54" s="40">
        <f t="shared" si="5"/>
        <v>8.7399999999999984</v>
      </c>
      <c r="J54" s="40"/>
      <c r="K54" s="41"/>
      <c r="L54" s="23"/>
      <c r="M54" s="23"/>
      <c r="N54" s="31"/>
      <c r="O54" s="32"/>
      <c r="Q54" s="24"/>
      <c r="U54" s="34"/>
      <c r="X54" s="34"/>
    </row>
    <row r="55" spans="1:24" s="33" customFormat="1" x14ac:dyDescent="0.25">
      <c r="A55" s="28"/>
      <c r="B55" s="28"/>
      <c r="C55" s="38" t="s">
        <v>66</v>
      </c>
      <c r="D55" s="37"/>
      <c r="E55" s="39">
        <v>4</v>
      </c>
      <c r="F55" s="40">
        <f>2.35+1.2</f>
        <v>3.55</v>
      </c>
      <c r="G55" s="40">
        <v>0.1</v>
      </c>
      <c r="H55" s="23"/>
      <c r="I55" s="40">
        <f t="shared" si="5"/>
        <v>1.42</v>
      </c>
      <c r="J55" s="40"/>
      <c r="K55" s="41"/>
      <c r="L55" s="23"/>
      <c r="M55" s="23"/>
      <c r="N55" s="31"/>
      <c r="O55" s="32"/>
      <c r="Q55" s="24"/>
      <c r="U55" s="34"/>
      <c r="X55" s="34"/>
    </row>
    <row r="56" spans="1:24" s="33" customFormat="1" x14ac:dyDescent="0.25">
      <c r="A56" s="28"/>
      <c r="B56" s="28"/>
      <c r="C56" s="38" t="s">
        <v>65</v>
      </c>
      <c r="D56" s="37"/>
      <c r="E56" s="39">
        <v>4</v>
      </c>
      <c r="F56" s="40">
        <v>1.2</v>
      </c>
      <c r="G56" s="23">
        <v>2</v>
      </c>
      <c r="H56" s="23"/>
      <c r="I56" s="40">
        <f t="shared" si="5"/>
        <v>9.6</v>
      </c>
      <c r="J56" s="40"/>
      <c r="K56" s="41"/>
      <c r="L56" s="23"/>
      <c r="M56" s="23"/>
      <c r="N56" s="31"/>
      <c r="O56" s="32"/>
      <c r="Q56" s="24"/>
      <c r="U56" s="34"/>
      <c r="X56" s="34"/>
    </row>
    <row r="57" spans="1:24" s="33" customFormat="1" x14ac:dyDescent="0.25">
      <c r="A57" s="28"/>
      <c r="B57" s="28"/>
      <c r="C57" s="38" t="s">
        <v>66</v>
      </c>
      <c r="D57" s="37"/>
      <c r="E57" s="39">
        <v>4</v>
      </c>
      <c r="F57" s="40">
        <f>1.6+1</f>
        <v>2.6</v>
      </c>
      <c r="G57" s="40">
        <v>0.1</v>
      </c>
      <c r="H57" s="23"/>
      <c r="I57" s="40">
        <f t="shared" si="5"/>
        <v>1.04</v>
      </c>
      <c r="J57" s="40"/>
      <c r="K57" s="41"/>
      <c r="L57" s="23"/>
      <c r="M57" s="23"/>
      <c r="N57" s="31"/>
      <c r="O57" s="32"/>
      <c r="Q57" s="24"/>
      <c r="U57" s="34"/>
      <c r="X57" s="34"/>
    </row>
    <row r="58" spans="1:24" s="33" customFormat="1" x14ac:dyDescent="0.25">
      <c r="A58" s="28"/>
      <c r="B58" s="28"/>
      <c r="C58" s="38" t="s">
        <v>49</v>
      </c>
      <c r="D58" s="37"/>
      <c r="E58" s="39">
        <v>4</v>
      </c>
      <c r="F58" s="40">
        <v>3.31</v>
      </c>
      <c r="G58" s="23">
        <v>3.95</v>
      </c>
      <c r="H58" s="23"/>
      <c r="I58" s="40">
        <f t="shared" si="5"/>
        <v>52.298000000000002</v>
      </c>
      <c r="J58" s="40"/>
      <c r="K58" s="41"/>
      <c r="L58" s="23"/>
      <c r="M58" s="23"/>
      <c r="N58" s="31"/>
      <c r="O58" s="32"/>
      <c r="Q58" s="24"/>
      <c r="U58" s="34"/>
      <c r="X58" s="34"/>
    </row>
    <row r="59" spans="1:24" s="33" customFormat="1" x14ac:dyDescent="0.25">
      <c r="A59" s="28"/>
      <c r="B59" s="28"/>
      <c r="C59" s="38" t="s">
        <v>66</v>
      </c>
      <c r="D59" s="37"/>
      <c r="E59" s="39">
        <v>4</v>
      </c>
      <c r="F59" s="40">
        <f>3.31+3.05+0.25+2.6+3.03</f>
        <v>12.239999999999998</v>
      </c>
      <c r="G59" s="40">
        <v>0.1</v>
      </c>
      <c r="H59" s="23"/>
      <c r="I59" s="40">
        <f t="shared" si="5"/>
        <v>4.8959999999999999</v>
      </c>
      <c r="J59" s="40"/>
      <c r="K59" s="41"/>
      <c r="L59" s="23"/>
      <c r="M59" s="23"/>
      <c r="N59" s="31"/>
      <c r="O59" s="32"/>
      <c r="Q59" s="24"/>
      <c r="U59" s="34"/>
      <c r="X59" s="34"/>
    </row>
    <row r="60" spans="1:24" s="33" customFormat="1" x14ac:dyDescent="0.25">
      <c r="A60" s="28"/>
      <c r="B60" s="28"/>
      <c r="C60" s="38" t="s">
        <v>50</v>
      </c>
      <c r="D60" s="37"/>
      <c r="E60" s="39">
        <v>4</v>
      </c>
      <c r="F60" s="40">
        <v>3.85</v>
      </c>
      <c r="G60" s="23">
        <v>1.52</v>
      </c>
      <c r="H60" s="23"/>
      <c r="I60" s="40">
        <f t="shared" si="5"/>
        <v>23.408000000000001</v>
      </c>
      <c r="J60" s="40"/>
      <c r="K60" s="41"/>
      <c r="L60" s="23"/>
      <c r="M60" s="23"/>
      <c r="N60" s="31"/>
      <c r="O60" s="32"/>
      <c r="Q60" s="24"/>
      <c r="U60" s="34"/>
      <c r="X60" s="34"/>
    </row>
    <row r="61" spans="1:24" s="33" customFormat="1" x14ac:dyDescent="0.25">
      <c r="A61" s="28"/>
      <c r="B61" s="28"/>
      <c r="C61" s="38"/>
      <c r="D61" s="37"/>
      <c r="E61" s="39">
        <v>4</v>
      </c>
      <c r="F61" s="40">
        <v>0.75</v>
      </c>
      <c r="G61" s="23">
        <v>0.55000000000000004</v>
      </c>
      <c r="H61" s="23"/>
      <c r="I61" s="40">
        <f t="shared" si="5"/>
        <v>1.6500000000000001</v>
      </c>
      <c r="J61" s="40"/>
      <c r="K61" s="41"/>
      <c r="L61" s="23"/>
      <c r="M61" s="23"/>
      <c r="N61" s="31"/>
      <c r="O61" s="32"/>
      <c r="Q61" s="24"/>
      <c r="U61" s="34"/>
      <c r="X61" s="34"/>
    </row>
    <row r="62" spans="1:24" s="33" customFormat="1" x14ac:dyDescent="0.25">
      <c r="A62" s="28"/>
      <c r="B62" s="28"/>
      <c r="C62" s="38" t="s">
        <v>66</v>
      </c>
      <c r="D62" s="37"/>
      <c r="E62" s="39">
        <v>4</v>
      </c>
      <c r="F62" s="40">
        <f>3.85+0.55+0.55+0.1+1.52+0.6+3.3</f>
        <v>10.469999999999999</v>
      </c>
      <c r="G62" s="40">
        <v>0.1</v>
      </c>
      <c r="H62" s="23"/>
      <c r="I62" s="40">
        <f t="shared" si="5"/>
        <v>4.1879999999999997</v>
      </c>
      <c r="J62" s="40"/>
      <c r="K62" s="41"/>
      <c r="L62" s="23"/>
      <c r="M62" s="23"/>
      <c r="N62" s="31"/>
      <c r="O62" s="32"/>
      <c r="Q62" s="24"/>
      <c r="U62" s="34"/>
      <c r="X62" s="34"/>
    </row>
    <row r="63" spans="1:24" s="33" customFormat="1" x14ac:dyDescent="0.25">
      <c r="A63" s="28"/>
      <c r="B63" s="28"/>
      <c r="C63" s="38" t="s">
        <v>67</v>
      </c>
      <c r="D63" s="37"/>
      <c r="E63" s="39">
        <v>4</v>
      </c>
      <c r="F63" s="40">
        <v>1</v>
      </c>
      <c r="G63" s="40">
        <v>0.1</v>
      </c>
      <c r="H63" s="23"/>
      <c r="I63" s="40">
        <f t="shared" si="5"/>
        <v>0.4</v>
      </c>
      <c r="J63" s="40"/>
      <c r="K63" s="41"/>
      <c r="L63" s="23"/>
      <c r="M63" s="23"/>
      <c r="N63" s="31"/>
      <c r="O63" s="32"/>
      <c r="Q63" s="24"/>
      <c r="U63" s="34"/>
      <c r="X63" s="34"/>
    </row>
    <row r="64" spans="1:24" s="33" customFormat="1" x14ac:dyDescent="0.25">
      <c r="A64" s="28"/>
      <c r="B64" s="28"/>
      <c r="C64" s="38" t="s">
        <v>68</v>
      </c>
      <c r="D64" s="37"/>
      <c r="E64" s="39">
        <v>4</v>
      </c>
      <c r="F64" s="40">
        <v>0.75</v>
      </c>
      <c r="G64" s="40">
        <v>0.2</v>
      </c>
      <c r="H64" s="23"/>
      <c r="I64" s="40">
        <f t="shared" si="5"/>
        <v>0.60000000000000009</v>
      </c>
      <c r="J64" s="40"/>
      <c r="K64" s="41"/>
      <c r="L64" s="23"/>
      <c r="M64" s="23"/>
      <c r="N64" s="31"/>
      <c r="O64" s="32"/>
      <c r="Q64" s="24"/>
      <c r="U64" s="34"/>
      <c r="X64" s="34"/>
    </row>
    <row r="65" spans="1:24" s="33" customFormat="1" x14ac:dyDescent="0.25">
      <c r="A65" s="28"/>
      <c r="B65" s="28"/>
      <c r="C65" s="38" t="s">
        <v>69</v>
      </c>
      <c r="D65" s="37"/>
      <c r="E65" s="39">
        <v>4</v>
      </c>
      <c r="F65" s="40">
        <v>0.75</v>
      </c>
      <c r="G65" s="40">
        <v>0.2</v>
      </c>
      <c r="H65" s="23"/>
      <c r="I65" s="40">
        <f t="shared" si="5"/>
        <v>0.60000000000000009</v>
      </c>
      <c r="J65" s="40"/>
      <c r="K65" s="41"/>
      <c r="L65" s="23"/>
      <c r="M65" s="23"/>
      <c r="N65" s="31"/>
      <c r="O65" s="32"/>
      <c r="Q65" s="24"/>
      <c r="U65" s="34"/>
      <c r="X65" s="34"/>
    </row>
    <row r="66" spans="1:24" s="33" customFormat="1" x14ac:dyDescent="0.25">
      <c r="A66" s="28"/>
      <c r="B66" s="28"/>
      <c r="C66" s="38" t="s">
        <v>70</v>
      </c>
      <c r="D66" s="37"/>
      <c r="E66" s="39">
        <v>4</v>
      </c>
      <c r="F66" s="40">
        <v>0.8</v>
      </c>
      <c r="G66" s="40">
        <v>0.2</v>
      </c>
      <c r="H66" s="23"/>
      <c r="I66" s="40">
        <f t="shared" si="5"/>
        <v>0.64000000000000012</v>
      </c>
      <c r="J66" s="40"/>
      <c r="K66" s="41"/>
      <c r="L66" s="23"/>
      <c r="M66" s="23"/>
      <c r="N66" s="31"/>
      <c r="O66" s="32"/>
      <c r="Q66" s="24"/>
      <c r="U66" s="34"/>
      <c r="X66" s="34"/>
    </row>
    <row r="67" spans="1:24" s="33" customFormat="1" x14ac:dyDescent="0.25">
      <c r="A67" s="28"/>
      <c r="B67" s="28"/>
      <c r="C67" s="38" t="s">
        <v>71</v>
      </c>
      <c r="D67" s="37"/>
      <c r="E67" s="39">
        <v>4</v>
      </c>
      <c r="F67" s="40">
        <v>0.8</v>
      </c>
      <c r="G67" s="40">
        <v>0.1</v>
      </c>
      <c r="H67" s="23"/>
      <c r="I67" s="40">
        <f t="shared" si="5"/>
        <v>0.32000000000000006</v>
      </c>
      <c r="J67" s="40"/>
      <c r="K67" s="41"/>
      <c r="L67" s="23"/>
      <c r="M67" s="23"/>
      <c r="N67" s="31"/>
      <c r="O67" s="32"/>
      <c r="Q67" s="24"/>
      <c r="U67" s="34"/>
      <c r="X67" s="34"/>
    </row>
    <row r="68" spans="1:24" s="33" customFormat="1" x14ac:dyDescent="0.25">
      <c r="A68" s="28"/>
      <c r="B68" s="28"/>
      <c r="C68" s="38" t="s">
        <v>72</v>
      </c>
      <c r="D68" s="37"/>
      <c r="E68" s="39">
        <v>4</v>
      </c>
      <c r="F68" s="40">
        <v>1.2</v>
      </c>
      <c r="G68" s="40">
        <v>0.25</v>
      </c>
      <c r="H68" s="23"/>
      <c r="I68" s="40">
        <f t="shared" si="5"/>
        <v>1.2</v>
      </c>
      <c r="J68" s="40"/>
      <c r="K68" s="41"/>
      <c r="L68" s="23"/>
      <c r="M68" s="23"/>
      <c r="N68" s="31"/>
      <c r="O68" s="32"/>
      <c r="Q68" s="24"/>
      <c r="U68" s="34"/>
      <c r="X68" s="34"/>
    </row>
    <row r="69" spans="1:24" s="33" customFormat="1" x14ac:dyDescent="0.25">
      <c r="A69" s="28"/>
      <c r="B69" s="28"/>
      <c r="C69" s="38" t="s">
        <v>73</v>
      </c>
      <c r="D69" s="37"/>
      <c r="E69" s="39">
        <v>4</v>
      </c>
      <c r="F69" s="40">
        <v>0.8</v>
      </c>
      <c r="G69" s="40">
        <v>0.2</v>
      </c>
      <c r="H69" s="23"/>
      <c r="I69" s="40">
        <f t="shared" si="5"/>
        <v>0.64000000000000012</v>
      </c>
      <c r="J69" s="40"/>
      <c r="K69" s="41"/>
      <c r="L69" s="23"/>
      <c r="M69" s="23"/>
      <c r="N69" s="31"/>
      <c r="O69" s="32"/>
      <c r="Q69" s="24"/>
      <c r="U69" s="34"/>
      <c r="X69" s="34"/>
    </row>
    <row r="70" spans="1:24" s="33" customFormat="1" x14ac:dyDescent="0.25">
      <c r="A70" s="28"/>
      <c r="B70" s="28"/>
      <c r="C70" s="38" t="s">
        <v>74</v>
      </c>
      <c r="D70" s="37"/>
      <c r="E70" s="39">
        <v>4</v>
      </c>
      <c r="F70" s="40">
        <v>0.8</v>
      </c>
      <c r="G70" s="40">
        <v>0.1</v>
      </c>
      <c r="H70" s="23"/>
      <c r="I70" s="40">
        <f t="shared" si="5"/>
        <v>0.32000000000000006</v>
      </c>
      <c r="J70" s="40"/>
      <c r="K70" s="41"/>
      <c r="L70" s="23"/>
      <c r="M70" s="23"/>
      <c r="N70" s="31"/>
      <c r="O70" s="32"/>
      <c r="Q70" s="24"/>
      <c r="U70" s="34"/>
      <c r="X70" s="34"/>
    </row>
    <row r="71" spans="1:24" s="33" customFormat="1" x14ac:dyDescent="0.25">
      <c r="A71" s="28"/>
      <c r="B71" s="28"/>
      <c r="C71" s="38" t="s">
        <v>75</v>
      </c>
      <c r="D71" s="37"/>
      <c r="E71" s="39">
        <v>4</v>
      </c>
      <c r="F71" s="40">
        <v>0.8</v>
      </c>
      <c r="G71" s="40">
        <v>0.1</v>
      </c>
      <c r="H71" s="23"/>
      <c r="I71" s="40">
        <f t="shared" si="5"/>
        <v>0.32000000000000006</v>
      </c>
      <c r="J71" s="40"/>
      <c r="K71" s="41"/>
      <c r="L71" s="23"/>
      <c r="M71" s="23"/>
      <c r="N71" s="31"/>
      <c r="O71" s="32"/>
      <c r="Q71" s="24"/>
      <c r="U71" s="34"/>
      <c r="X71" s="34"/>
    </row>
    <row r="72" spans="1:24" s="33" customFormat="1" ht="16.5" thickBot="1" x14ac:dyDescent="0.3">
      <c r="A72" s="28"/>
      <c r="B72" s="28"/>
      <c r="C72" s="38"/>
      <c r="D72" s="37"/>
      <c r="E72" s="39"/>
      <c r="F72" s="40"/>
      <c r="G72" s="23"/>
      <c r="H72" s="23"/>
      <c r="I72" s="40">
        <f>SUM(I45:I71)</f>
        <v>300.19799999999992</v>
      </c>
      <c r="J72" s="40">
        <v>752.4</v>
      </c>
      <c r="K72" s="30">
        <v>322.45999999999998</v>
      </c>
      <c r="L72" s="23">
        <f>I72*J72</f>
        <v>225868.97519999993</v>
      </c>
      <c r="M72" s="23">
        <f>I72*K72</f>
        <v>96801.847079999963</v>
      </c>
      <c r="N72" s="31"/>
      <c r="O72" s="32"/>
      <c r="Q72" s="24"/>
      <c r="U72" s="34"/>
      <c r="X72" s="34"/>
    </row>
    <row r="73" spans="1:24" ht="126.75" thickBot="1" x14ac:dyDescent="0.3">
      <c r="A73" s="30">
        <v>5</v>
      </c>
      <c r="B73" s="5" t="s">
        <v>81</v>
      </c>
      <c r="C73" s="8" t="s">
        <v>82</v>
      </c>
      <c r="D73" s="30" t="s">
        <v>21</v>
      </c>
      <c r="E73" s="30"/>
      <c r="F73" s="30"/>
      <c r="G73" s="30"/>
      <c r="H73" s="30"/>
      <c r="I73" s="7"/>
      <c r="J73" s="58">
        <v>654.26</v>
      </c>
      <c r="K73" s="59">
        <v>280.39999999999998</v>
      </c>
      <c r="L73" s="4"/>
      <c r="M73" s="4"/>
    </row>
    <row r="74" spans="1:24" ht="79.5" thickBot="1" x14ac:dyDescent="0.3">
      <c r="A74" s="30">
        <v>6</v>
      </c>
      <c r="B74" s="5" t="s">
        <v>83</v>
      </c>
      <c r="C74" s="8" t="s">
        <v>52</v>
      </c>
      <c r="D74" s="30" t="s">
        <v>21</v>
      </c>
      <c r="E74" s="30"/>
      <c r="F74" s="30"/>
      <c r="G74" s="30"/>
      <c r="H74" s="30"/>
      <c r="I74" s="7"/>
      <c r="J74" s="60">
        <v>654.26</v>
      </c>
      <c r="K74" s="59">
        <v>280.39999999999998</v>
      </c>
      <c r="L74" s="4"/>
      <c r="M74" s="4"/>
    </row>
    <row r="75" spans="1:24" ht="45" x14ac:dyDescent="0.25">
      <c r="A75" s="30">
        <v>7</v>
      </c>
      <c r="B75" s="5" t="s">
        <v>84</v>
      </c>
      <c r="C75" s="44" t="s">
        <v>40</v>
      </c>
      <c r="D75" s="30" t="s">
        <v>6</v>
      </c>
      <c r="E75" s="30"/>
      <c r="F75" s="30"/>
      <c r="G75" s="45"/>
      <c r="H75" s="30"/>
      <c r="I75" s="7"/>
      <c r="J75" s="7">
        <v>4285.43</v>
      </c>
      <c r="K75" s="30">
        <v>1836.61</v>
      </c>
      <c r="L75" s="4"/>
      <c r="M75" s="4"/>
    </row>
    <row r="76" spans="1:24" ht="51" x14ac:dyDescent="0.25">
      <c r="A76" s="30">
        <v>8</v>
      </c>
      <c r="B76" s="5" t="s">
        <v>85</v>
      </c>
      <c r="C76" s="46" t="s">
        <v>86</v>
      </c>
      <c r="D76" s="30" t="s">
        <v>21</v>
      </c>
      <c r="E76" s="30"/>
      <c r="F76" s="30"/>
      <c r="G76" s="30"/>
      <c r="H76" s="30"/>
      <c r="I76" s="7"/>
      <c r="J76" s="7">
        <v>183.19</v>
      </c>
      <c r="K76" s="30">
        <v>78.510000000000005</v>
      </c>
      <c r="L76" s="4"/>
      <c r="M76" s="4"/>
    </row>
    <row r="77" spans="1:24" ht="315.75" customHeight="1" x14ac:dyDescent="0.25">
      <c r="A77" s="30">
        <v>9</v>
      </c>
      <c r="B77" s="5" t="s">
        <v>87</v>
      </c>
      <c r="C77" s="47" t="s">
        <v>125</v>
      </c>
      <c r="D77" s="30" t="s">
        <v>88</v>
      </c>
      <c r="E77" s="30"/>
      <c r="F77" s="30"/>
      <c r="G77" s="30"/>
      <c r="H77" s="30"/>
      <c r="I77" s="7"/>
      <c r="J77" s="7">
        <v>49.07</v>
      </c>
      <c r="K77" s="30">
        <v>21.03</v>
      </c>
      <c r="L77" s="4"/>
      <c r="M77" s="4"/>
    </row>
    <row r="78" spans="1:24" ht="78.75" x14ac:dyDescent="0.25">
      <c r="A78" s="30">
        <v>10</v>
      </c>
      <c r="B78" s="5" t="s">
        <v>20</v>
      </c>
      <c r="C78" s="43" t="s">
        <v>53</v>
      </c>
      <c r="D78" s="30" t="s">
        <v>21</v>
      </c>
      <c r="E78" s="30"/>
      <c r="F78" s="30"/>
      <c r="G78" s="30"/>
      <c r="H78" s="30"/>
      <c r="I78" s="7"/>
      <c r="J78" s="7">
        <v>42.53</v>
      </c>
      <c r="K78" s="30">
        <v>18.23</v>
      </c>
      <c r="L78" s="4"/>
      <c r="M78" s="4"/>
    </row>
    <row r="79" spans="1:24" ht="63" x14ac:dyDescent="0.25">
      <c r="A79" s="30">
        <v>11</v>
      </c>
      <c r="B79" s="5" t="s">
        <v>20</v>
      </c>
      <c r="C79" s="43" t="s">
        <v>89</v>
      </c>
      <c r="D79" s="30" t="s">
        <v>21</v>
      </c>
      <c r="E79" s="30"/>
      <c r="F79" s="30"/>
      <c r="G79" s="30"/>
      <c r="H79" s="30"/>
      <c r="I79" s="7"/>
      <c r="J79" s="7">
        <v>39.26</v>
      </c>
      <c r="K79" s="30">
        <v>16.82</v>
      </c>
      <c r="L79" s="4"/>
      <c r="M79" s="4"/>
    </row>
    <row r="80" spans="1:24" ht="78.75" x14ac:dyDescent="0.25">
      <c r="A80" s="30">
        <v>12</v>
      </c>
      <c r="B80" s="5" t="s">
        <v>90</v>
      </c>
      <c r="C80" s="43" t="s">
        <v>54</v>
      </c>
      <c r="D80" s="30" t="s">
        <v>21</v>
      </c>
      <c r="E80" s="30"/>
      <c r="F80" s="30"/>
      <c r="G80" s="30"/>
      <c r="H80" s="30"/>
      <c r="I80" s="7"/>
      <c r="J80" s="7">
        <v>490.7</v>
      </c>
      <c r="K80" s="30">
        <v>210.3</v>
      </c>
      <c r="L80" s="4"/>
      <c r="M80" s="4"/>
    </row>
    <row r="81" spans="1:13" ht="31.5" x14ac:dyDescent="0.25">
      <c r="A81" s="30">
        <v>13</v>
      </c>
      <c r="B81" s="5" t="s">
        <v>91</v>
      </c>
      <c r="C81" s="44" t="s">
        <v>92</v>
      </c>
      <c r="D81" s="30" t="s">
        <v>21</v>
      </c>
      <c r="E81" s="30"/>
      <c r="F81" s="30"/>
      <c r="G81" s="30"/>
      <c r="H81" s="30"/>
      <c r="I81" s="7"/>
      <c r="J81" s="7">
        <v>130.85</v>
      </c>
      <c r="K81" s="30">
        <v>56.08</v>
      </c>
      <c r="L81" s="4"/>
      <c r="M81" s="4"/>
    </row>
    <row r="82" spans="1:13" ht="108" x14ac:dyDescent="0.25">
      <c r="A82" s="30">
        <v>14</v>
      </c>
      <c r="B82" s="5" t="s">
        <v>93</v>
      </c>
      <c r="C82" s="44" t="s">
        <v>94</v>
      </c>
      <c r="D82" s="30" t="s">
        <v>41</v>
      </c>
      <c r="E82" s="30"/>
      <c r="F82" s="30"/>
      <c r="G82" s="30"/>
      <c r="H82" s="30"/>
      <c r="I82" s="7"/>
      <c r="J82" s="7">
        <v>359.85</v>
      </c>
      <c r="K82" s="30">
        <v>154.22</v>
      </c>
      <c r="L82" s="4"/>
      <c r="M82" s="4"/>
    </row>
    <row r="83" spans="1:13" ht="78.75" x14ac:dyDescent="0.25">
      <c r="A83" s="30">
        <v>15</v>
      </c>
      <c r="B83" s="5" t="s">
        <v>95</v>
      </c>
      <c r="C83" s="43" t="s">
        <v>55</v>
      </c>
      <c r="D83" s="30" t="s">
        <v>6</v>
      </c>
      <c r="E83" s="30"/>
      <c r="F83" s="30"/>
      <c r="G83" s="45"/>
      <c r="H83" s="30"/>
      <c r="I83" s="7"/>
      <c r="J83" s="7">
        <v>4383.57</v>
      </c>
      <c r="K83" s="30">
        <v>1878.67</v>
      </c>
      <c r="L83" s="4"/>
      <c r="M83" s="4"/>
    </row>
    <row r="84" spans="1:13" ht="189" x14ac:dyDescent="0.25">
      <c r="A84" s="30">
        <v>16</v>
      </c>
      <c r="B84" s="5" t="s">
        <v>96</v>
      </c>
      <c r="C84" s="43" t="s">
        <v>126</v>
      </c>
      <c r="D84" s="30" t="s">
        <v>18</v>
      </c>
      <c r="E84" s="30"/>
      <c r="F84" s="30"/>
      <c r="G84" s="30"/>
      <c r="H84" s="30"/>
      <c r="I84" s="7"/>
      <c r="J84" s="7">
        <v>32.71</v>
      </c>
      <c r="K84" s="30">
        <v>14.02</v>
      </c>
      <c r="L84" s="4"/>
      <c r="M84" s="4"/>
    </row>
    <row r="85" spans="1:13" ht="63" x14ac:dyDescent="0.25">
      <c r="A85" s="30">
        <v>17</v>
      </c>
      <c r="B85" s="5" t="s">
        <v>97</v>
      </c>
      <c r="C85" s="43" t="s">
        <v>98</v>
      </c>
      <c r="D85" s="30" t="s">
        <v>14</v>
      </c>
      <c r="E85" s="30"/>
      <c r="F85" s="30"/>
      <c r="G85" s="45"/>
      <c r="H85" s="30"/>
      <c r="I85" s="7"/>
      <c r="J85" s="7">
        <v>5103.26</v>
      </c>
      <c r="K85" s="30">
        <v>2187.11</v>
      </c>
      <c r="L85" s="4"/>
      <c r="M85" s="4"/>
    </row>
    <row r="86" spans="1:13" ht="47.25" x14ac:dyDescent="0.25">
      <c r="A86" s="30">
        <v>18</v>
      </c>
      <c r="B86" s="5" t="s">
        <v>99</v>
      </c>
      <c r="C86" s="8" t="s">
        <v>100</v>
      </c>
      <c r="D86" s="30" t="s">
        <v>14</v>
      </c>
      <c r="E86" s="30"/>
      <c r="F86" s="30"/>
      <c r="G86" s="30"/>
      <c r="H86" s="30"/>
      <c r="I86" s="7"/>
      <c r="J86" s="7">
        <v>130.85</v>
      </c>
      <c r="K86" s="30">
        <v>56.08</v>
      </c>
      <c r="L86" s="4"/>
      <c r="M86" s="4"/>
    </row>
    <row r="87" spans="1:13" ht="129" x14ac:dyDescent="0.25">
      <c r="A87" s="30">
        <v>19</v>
      </c>
      <c r="B87" s="5" t="s">
        <v>93</v>
      </c>
      <c r="C87" s="8" t="s">
        <v>101</v>
      </c>
      <c r="D87" s="30" t="s">
        <v>41</v>
      </c>
      <c r="E87" s="30"/>
      <c r="F87" s="30"/>
      <c r="G87" s="30"/>
      <c r="H87" s="30"/>
      <c r="I87" s="7"/>
      <c r="J87" s="7">
        <v>294.42</v>
      </c>
      <c r="K87" s="30">
        <v>126.18</v>
      </c>
      <c r="L87" s="4"/>
      <c r="M87" s="4"/>
    </row>
    <row r="88" spans="1:13" ht="47.25" x14ac:dyDescent="0.25">
      <c r="A88" s="30">
        <v>20</v>
      </c>
      <c r="B88" s="5" t="s">
        <v>102</v>
      </c>
      <c r="C88" s="43" t="s">
        <v>103</v>
      </c>
      <c r="D88" s="30" t="s">
        <v>104</v>
      </c>
      <c r="E88" s="30"/>
      <c r="F88" s="30"/>
      <c r="G88" s="30"/>
      <c r="H88" s="30"/>
      <c r="I88" s="7"/>
      <c r="J88" s="7">
        <v>915.97</v>
      </c>
      <c r="K88" s="30">
        <v>392.56</v>
      </c>
      <c r="L88" s="4"/>
      <c r="M88" s="4"/>
    </row>
    <row r="89" spans="1:13" ht="63" x14ac:dyDescent="0.25">
      <c r="A89" s="30">
        <v>21</v>
      </c>
      <c r="B89" s="5" t="s">
        <v>105</v>
      </c>
      <c r="C89" s="43" t="s">
        <v>106</v>
      </c>
      <c r="D89" s="30" t="s">
        <v>6</v>
      </c>
      <c r="E89" s="30"/>
      <c r="F89" s="30"/>
      <c r="G89" s="30"/>
      <c r="H89" s="30"/>
      <c r="I89" s="7"/>
      <c r="J89" s="7">
        <v>189.74</v>
      </c>
      <c r="K89" s="30">
        <v>81.319999999999993</v>
      </c>
      <c r="L89" s="4"/>
      <c r="M89" s="4"/>
    </row>
    <row r="90" spans="1:13" x14ac:dyDescent="0.25">
      <c r="A90" s="28"/>
      <c r="B90" s="128" t="s">
        <v>107</v>
      </c>
      <c r="C90" s="128"/>
      <c r="D90" s="27"/>
      <c r="E90" s="27"/>
      <c r="F90" s="28"/>
      <c r="G90" s="28"/>
      <c r="H90" s="28"/>
      <c r="I90" s="48"/>
      <c r="J90" s="48"/>
      <c r="K90" s="28"/>
      <c r="L90" s="56">
        <f>SUM(L7:L89)</f>
        <v>233497.89233099992</v>
      </c>
      <c r="M90" s="56">
        <f>SUM(M7:M89)</f>
        <v>112347.38041109996</v>
      </c>
    </row>
    <row r="91" spans="1:13" x14ac:dyDescent="0.25">
      <c r="A91" s="27" t="s">
        <v>12</v>
      </c>
      <c r="B91" s="129" t="s">
        <v>108</v>
      </c>
      <c r="C91" s="129"/>
      <c r="D91" s="27"/>
      <c r="E91" s="27"/>
      <c r="F91" s="28"/>
      <c r="G91" s="28"/>
      <c r="H91" s="28"/>
      <c r="I91" s="49"/>
      <c r="J91" s="49"/>
      <c r="K91" s="28"/>
      <c r="L91" s="4"/>
      <c r="M91" s="4"/>
    </row>
    <row r="92" spans="1:13" ht="63" x14ac:dyDescent="0.25">
      <c r="A92" s="28">
        <v>22</v>
      </c>
      <c r="B92" s="27" t="s">
        <v>109</v>
      </c>
      <c r="C92" s="29" t="s">
        <v>110</v>
      </c>
      <c r="D92" s="28" t="s">
        <v>43</v>
      </c>
      <c r="E92" s="28"/>
      <c r="F92" s="30"/>
      <c r="G92" s="30"/>
      <c r="H92" s="30"/>
      <c r="I92" s="7"/>
      <c r="J92" s="7">
        <v>143.94</v>
      </c>
      <c r="K92" s="30">
        <v>61.69</v>
      </c>
      <c r="L92" s="4"/>
      <c r="M92" s="4"/>
    </row>
    <row r="93" spans="1:13" ht="60" x14ac:dyDescent="0.25">
      <c r="A93" s="28">
        <v>23</v>
      </c>
      <c r="B93" s="27" t="s">
        <v>111</v>
      </c>
      <c r="C93" s="50" t="s">
        <v>112</v>
      </c>
      <c r="D93" s="28" t="s">
        <v>42</v>
      </c>
      <c r="E93" s="28"/>
      <c r="F93" s="30"/>
      <c r="G93" s="30"/>
      <c r="H93" s="30"/>
      <c r="I93" s="7"/>
      <c r="J93" s="7">
        <v>471.07</v>
      </c>
      <c r="K93" s="30">
        <v>201.89</v>
      </c>
      <c r="L93" s="4"/>
      <c r="M93" s="4"/>
    </row>
    <row r="94" spans="1:13" ht="59.25" x14ac:dyDescent="0.25">
      <c r="A94" s="28">
        <v>24</v>
      </c>
      <c r="B94" s="27" t="s">
        <v>113</v>
      </c>
      <c r="C94" s="50" t="s">
        <v>114</v>
      </c>
      <c r="D94" s="28" t="s">
        <v>42</v>
      </c>
      <c r="E94" s="28"/>
      <c r="F94" s="30"/>
      <c r="G94" s="30"/>
      <c r="H94" s="30"/>
      <c r="I94" s="7"/>
      <c r="J94" s="7">
        <v>287.88</v>
      </c>
      <c r="K94" s="30">
        <v>123.38</v>
      </c>
      <c r="L94" s="4"/>
      <c r="M94" s="4"/>
    </row>
    <row r="95" spans="1:13" ht="31.5" x14ac:dyDescent="0.25">
      <c r="A95" s="28">
        <v>25</v>
      </c>
      <c r="B95" s="27" t="s">
        <v>115</v>
      </c>
      <c r="C95" s="51" t="s">
        <v>56</v>
      </c>
      <c r="D95" s="28" t="s">
        <v>41</v>
      </c>
      <c r="E95" s="28"/>
      <c r="F95" s="30"/>
      <c r="G95" s="30"/>
      <c r="H95" s="30"/>
      <c r="I95" s="7"/>
      <c r="J95" s="7">
        <v>52.34</v>
      </c>
      <c r="K95" s="30">
        <v>22.43</v>
      </c>
      <c r="L95" s="4"/>
      <c r="M95" s="4"/>
    </row>
    <row r="96" spans="1:13" ht="31.5" x14ac:dyDescent="0.25">
      <c r="A96" s="28">
        <v>26</v>
      </c>
      <c r="B96" s="27" t="s">
        <v>116</v>
      </c>
      <c r="C96" s="50" t="s">
        <v>57</v>
      </c>
      <c r="D96" s="28" t="s">
        <v>14</v>
      </c>
      <c r="E96" s="28"/>
      <c r="F96" s="30"/>
      <c r="G96" s="30"/>
      <c r="H96" s="30"/>
      <c r="I96" s="7"/>
      <c r="J96" s="7">
        <v>261.70999999999998</v>
      </c>
      <c r="K96" s="30">
        <v>112.16</v>
      </c>
      <c r="L96" s="4"/>
      <c r="M96" s="4"/>
    </row>
    <row r="97" spans="1:13" ht="45" x14ac:dyDescent="0.25">
      <c r="A97" s="28">
        <v>27</v>
      </c>
      <c r="B97" s="27" t="s">
        <v>117</v>
      </c>
      <c r="C97" s="52" t="s">
        <v>58</v>
      </c>
      <c r="D97" s="30" t="s">
        <v>59</v>
      </c>
      <c r="E97" s="30"/>
      <c r="F97" s="30"/>
      <c r="G97" s="45"/>
      <c r="H97" s="30"/>
      <c r="I97" s="7"/>
      <c r="J97" s="7">
        <v>3794.73</v>
      </c>
      <c r="K97" s="30">
        <v>1626.31</v>
      </c>
      <c r="L97" s="4"/>
      <c r="M97" s="4"/>
    </row>
    <row r="98" spans="1:13" x14ac:dyDescent="0.25">
      <c r="A98" s="5"/>
      <c r="B98" s="5"/>
      <c r="C98" s="5" t="s">
        <v>118</v>
      </c>
      <c r="D98" s="53"/>
      <c r="E98" s="53"/>
      <c r="F98" s="54"/>
      <c r="G98" s="54"/>
      <c r="H98" s="48"/>
      <c r="I98" s="48"/>
      <c r="J98" s="48"/>
      <c r="K98" s="4"/>
      <c r="L98" s="55">
        <f>SUM(L92:L97)</f>
        <v>0</v>
      </c>
      <c r="M98" s="55">
        <f>SUM(M92:M97)</f>
        <v>0</v>
      </c>
    </row>
    <row r="99" spans="1:13" x14ac:dyDescent="0.25">
      <c r="A99" s="5"/>
      <c r="B99" s="5"/>
      <c r="C99" s="5" t="s">
        <v>119</v>
      </c>
      <c r="D99" s="48"/>
      <c r="E99" s="48"/>
      <c r="F99" s="54"/>
      <c r="G99" s="54"/>
      <c r="H99" s="48"/>
      <c r="I99" s="48"/>
      <c r="J99" s="48"/>
      <c r="K99" s="4"/>
      <c r="L99" s="57">
        <f>L90+L98</f>
        <v>233497.89233099992</v>
      </c>
      <c r="M99" s="57">
        <f>M90+M98</f>
        <v>112347.38041109996</v>
      </c>
    </row>
    <row r="100" spans="1:13" x14ac:dyDescent="0.25">
      <c r="A100" s="5"/>
      <c r="B100" s="5"/>
      <c r="C100" s="30" t="s">
        <v>120</v>
      </c>
      <c r="D100" s="7"/>
      <c r="E100" s="7"/>
      <c r="F100" s="28"/>
      <c r="G100" s="28"/>
      <c r="H100" s="5"/>
      <c r="I100" s="5"/>
      <c r="J100" s="5"/>
      <c r="K100" s="4"/>
      <c r="L100" s="57">
        <f>L99*18%</f>
        <v>42029.620619579982</v>
      </c>
      <c r="M100" s="57">
        <f>M99*18%</f>
        <v>20222.528473997994</v>
      </c>
    </row>
    <row r="101" spans="1:13" x14ac:dyDescent="0.25">
      <c r="A101" s="5"/>
      <c r="B101" s="5"/>
      <c r="C101" s="5" t="s">
        <v>44</v>
      </c>
      <c r="D101" s="48"/>
      <c r="E101" s="48"/>
      <c r="F101" s="54"/>
      <c r="G101" s="54"/>
      <c r="H101" s="48"/>
      <c r="I101" s="48"/>
      <c r="J101" s="48"/>
      <c r="K101" s="4"/>
      <c r="L101" s="57">
        <f>L99+L100</f>
        <v>275527.51295057993</v>
      </c>
      <c r="M101" s="57">
        <f>M99+M100</f>
        <v>132569.90888509795</v>
      </c>
    </row>
    <row r="102" spans="1:13" x14ac:dyDescent="0.25">
      <c r="A102" s="5"/>
      <c r="B102" s="5"/>
      <c r="C102" s="5" t="s">
        <v>124</v>
      </c>
      <c r="D102" s="48"/>
      <c r="E102" s="48"/>
      <c r="F102" s="54"/>
      <c r="G102" s="54"/>
      <c r="H102" s="48"/>
      <c r="I102" s="48"/>
      <c r="J102" s="48"/>
      <c r="K102" s="4"/>
      <c r="L102" s="57"/>
      <c r="M102" s="57">
        <f>L101+M101</f>
        <v>408097.42183567787</v>
      </c>
    </row>
  </sheetData>
  <mergeCells count="19">
    <mergeCell ref="B91:C91"/>
    <mergeCell ref="H4:H5"/>
    <mergeCell ref="I4:I5"/>
    <mergeCell ref="J4:J5"/>
    <mergeCell ref="K4:K5"/>
    <mergeCell ref="B6:C6"/>
    <mergeCell ref="B4:B5"/>
    <mergeCell ref="C4:C5"/>
    <mergeCell ref="D4:D5"/>
    <mergeCell ref="E4:E5"/>
    <mergeCell ref="F4:F5"/>
    <mergeCell ref="G4:G5"/>
    <mergeCell ref="M4:M5"/>
    <mergeCell ref="A1:M1"/>
    <mergeCell ref="A2:M2"/>
    <mergeCell ref="A3:M3"/>
    <mergeCell ref="B90:C90"/>
    <mergeCell ref="L4:L5"/>
    <mergeCell ref="A4:A5"/>
  </mergeCells>
  <pageMargins left="0.7" right="0.7" top="0.75" bottom="0.75" header="0.3" footer="0.3"/>
  <pageSetup paperSize="9" scale="55" fitToHeight="0" orientation="portrait" r:id="rId1"/>
  <rowBreaks count="1" manualBreakCount="1">
    <brk id="81" max="1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RABILL-01</vt:lpstr>
      <vt:lpstr>Tender</vt:lpstr>
      <vt:lpstr>RABILL-01 material &amp; labour rat</vt:lpstr>
      <vt:lpstr>'RABILL-01'!Print_Area</vt:lpstr>
      <vt:lpstr>'RABILL-01 material &amp; labour rat'!Print_Area</vt:lpstr>
      <vt:lpstr>Tender!Print_Titles</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Junior Engr</dc:creator>
  <cp:lastModifiedBy>Krishna Kumar</cp:lastModifiedBy>
  <cp:lastPrinted>2021-04-10T06:57:10Z</cp:lastPrinted>
  <dcterms:created xsi:type="dcterms:W3CDTF">2019-10-12T10:19:06Z</dcterms:created>
  <dcterms:modified xsi:type="dcterms:W3CDTF">2021-04-18T12:33:45Z</dcterms:modified>
</cp:coreProperties>
</file>