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3735" firstSheet="3" activeTab="3"/>
  </bookViews>
  <sheets>
    <sheet name="STP CHAINLINK FENCING" sheetId="1" state="hidden" r:id="rId1"/>
    <sheet name="STP CHAINLINK FENCING (2)" sheetId="2" state="hidden" r:id="rId2"/>
    <sheet name="STP CHAINLINK FENCING (3)" sheetId="3" state="hidden" r:id="rId3"/>
    <sheet name="Tender" sheetId="4" r:id="rId4"/>
    <sheet name="difference" sheetId="5" state="hidden" r:id="rId5"/>
    <sheet name="differenece" sheetId="6" state="hidden" r:id="rId6"/>
    <sheet name="Sheet1" sheetId="7" state="hidden" r:id="rId7"/>
  </sheets>
  <definedNames>
    <definedName name="_xlnm.Print_Area" localSheetId="4">'difference'!$A$1:$P$15</definedName>
    <definedName name="_xlnm.Print_Area" localSheetId="5">'differenece'!$A$1:$D$8</definedName>
    <definedName name="_xlnm.Print_Area" localSheetId="0">'STP CHAINLINK FENCING'!$A$1:$N$67</definedName>
    <definedName name="_xlnm.Print_Area" localSheetId="1">'STP CHAINLINK FENCING (2)'!$A$1:$N$69</definedName>
    <definedName name="_xlnm.Print_Area" localSheetId="2">'STP CHAINLINK FENCING (3)'!$A$1:$U$70</definedName>
    <definedName name="_xlnm.Print_Area" localSheetId="3">'Tender'!$A$1:$G$25</definedName>
    <definedName name="_xlnm.Print_Titles" localSheetId="4">'difference'!$4:$4</definedName>
    <definedName name="_xlnm.Print_Titles" localSheetId="5">'differenece'!$3:$3</definedName>
    <definedName name="_xlnm.Print_Titles" localSheetId="0">'STP CHAINLINK FENCING'!$4:$4</definedName>
    <definedName name="_xlnm.Print_Titles" localSheetId="1">'STP CHAINLINK FENCING (2)'!$4:$4</definedName>
    <definedName name="_xlnm.Print_Titles" localSheetId="2">'STP CHAINLINK FENCING (3)'!$4:$4</definedName>
    <definedName name="_xlnm.Print_Titles" localSheetId="3">'Tender'!$4:$4</definedName>
  </definedNames>
  <calcPr fullCalcOnLoad="1"/>
</workbook>
</file>

<file path=xl/sharedStrings.xml><?xml version="1.0" encoding="utf-8"?>
<sst xmlns="http://schemas.openxmlformats.org/spreadsheetml/2006/main" count="362" uniqueCount="118">
  <si>
    <t>Category</t>
  </si>
  <si>
    <t>Description of Items</t>
  </si>
  <si>
    <t>Unit</t>
  </si>
  <si>
    <t>Nos</t>
  </si>
  <si>
    <t>L</t>
  </si>
  <si>
    <t>B</t>
  </si>
  <si>
    <t>H</t>
  </si>
  <si>
    <t>Rate</t>
  </si>
  <si>
    <t>Excavation</t>
  </si>
  <si>
    <t>Cum</t>
  </si>
  <si>
    <t>PCC 1:4:8</t>
  </si>
  <si>
    <t>PCC 1:2:4</t>
  </si>
  <si>
    <t>Re-inforcement steel</t>
  </si>
  <si>
    <t>Kg</t>
  </si>
  <si>
    <t>Steel posts</t>
  </si>
  <si>
    <t>Kgs</t>
  </si>
  <si>
    <t>Chain link fence</t>
  </si>
  <si>
    <t>Sqm</t>
  </si>
  <si>
    <t>Painting</t>
  </si>
  <si>
    <t xml:space="preserve">Columns-L angle 50mmx50mmx6mm </t>
  </si>
  <si>
    <t>Chain link</t>
  </si>
  <si>
    <t>S.No.</t>
  </si>
  <si>
    <t>Providing chain link fencing from guest house to Hospital Flat from squash Court (Work order No : M/LS/EM/CLF/501 dated 24 June 2019).</t>
  </si>
  <si>
    <t>Snag points</t>
  </si>
  <si>
    <t>Main gate towards HM residence beam Apex painting to be done</t>
  </si>
  <si>
    <t>S.No</t>
  </si>
  <si>
    <t xml:space="preserve">Main gate towards HM residence L angle painting is not uniform to be rectified </t>
  </si>
  <si>
    <t>Towards hospital side beam honey comb to be rectified</t>
  </si>
  <si>
    <t>Towards hospital side doors 3 nos Additional flats to be provided</t>
  </si>
  <si>
    <t>Towards Archery ground painting inbetween L angle and flat to be done</t>
  </si>
  <si>
    <t>Binding wire to be tied all around the chain link top</t>
  </si>
  <si>
    <t>Main gate towards HM residence near main gate chain link painting to be done backside</t>
  </si>
  <si>
    <t>Towards Archery ground at the end gap between chainlink and angle to be done</t>
  </si>
  <si>
    <t>All around painting touch up to be done</t>
  </si>
  <si>
    <t>Qty</t>
  </si>
  <si>
    <t>Amount</t>
  </si>
  <si>
    <t>Lap</t>
  </si>
  <si>
    <t>For Beam</t>
  </si>
  <si>
    <t>Name of Work  : Providing chain link fencing around STP near band room</t>
  </si>
  <si>
    <t>THE LAWRENCE SCHOOL,LOVEDALE</t>
  </si>
  <si>
    <t>For columns</t>
  </si>
  <si>
    <t>Nut &amp; bolt</t>
  </si>
  <si>
    <t>Stp all around</t>
  </si>
  <si>
    <t>`</t>
  </si>
  <si>
    <t>GST @ 18%</t>
  </si>
  <si>
    <t>Grand Total</t>
  </si>
  <si>
    <t>Junior Engineer</t>
  </si>
  <si>
    <t>For Beam in sloped area</t>
  </si>
  <si>
    <t xml:space="preserve">Wicket gate  Flat 25mmx5mm </t>
  </si>
  <si>
    <t>Wicket gate 2 nos L angle 50mmx50mmx6mm</t>
  </si>
  <si>
    <t>Main gate 2 nos L angle 50mmx50mmx6mm</t>
  </si>
  <si>
    <t xml:space="preserve">Main gate  Flat 25mmx5mm </t>
  </si>
  <si>
    <t>Hinges &amp; Aldrop</t>
  </si>
  <si>
    <t xml:space="preserve">Chain link top L angle 25mmx25mmx5mm </t>
  </si>
  <si>
    <t xml:space="preserve">Column Flat 25mmx6mm </t>
  </si>
  <si>
    <t xml:space="preserve">Wicket gate  Flat 25mmx6mm </t>
  </si>
  <si>
    <t>Dismantling chain link fence</t>
  </si>
  <si>
    <t>25mmx5mm flat</t>
  </si>
  <si>
    <t xml:space="preserve">Main gate  Flat 25mmx6mm </t>
  </si>
  <si>
    <t>ESTIMATE DATED 02/03/2020</t>
  </si>
  <si>
    <t xml:space="preserve">Total </t>
  </si>
  <si>
    <r>
      <t>Material and labour for PCC (1:2:4)  using 20 mm graded aggregate as in foundation raft, footings, plinth beams, column pedestal etc using 20mm graded stone aggregate all as specified and as directed.</t>
    </r>
    <r>
      <rPr>
        <b/>
        <sz val="12"/>
        <color indexed="8"/>
        <rFont val="Times New Roman"/>
        <family val="1"/>
      </rPr>
      <t xml:space="preserve"> USING M SAND.                                    Wo.No: M/LS/EM/CLF/495 dated 08/06/2019</t>
    </r>
  </si>
  <si>
    <r>
      <t xml:space="preserve">Framed brackets of angles or tees with web and flanges cut to shape, drilled and countersunk for screw, including bending and welding angles, as necessary, gusset plates, riveting, bolt and nut  etc.,  conforming to FE 410-0 or FE 310-0.                             </t>
    </r>
    <r>
      <rPr>
        <b/>
        <sz val="12"/>
        <color indexed="8"/>
        <rFont val="Times New Roman"/>
        <family val="1"/>
      </rPr>
      <t xml:space="preserve">Wo. No: M/LS/EM/CLF/498 dated 21/06/2019  </t>
    </r>
  </si>
  <si>
    <r>
      <t xml:space="preserve">Supplying and fixing of </t>
    </r>
    <r>
      <rPr>
        <b/>
        <sz val="12"/>
        <color indexed="8"/>
        <rFont val="Times New Roman"/>
        <family val="1"/>
      </rPr>
      <t>GI</t>
    </r>
    <r>
      <rPr>
        <sz val="12"/>
        <color indexed="8"/>
        <rFont val="Times New Roman"/>
        <family val="1"/>
      </rPr>
      <t xml:space="preserve"> Chain link 2” x 2” x 10G including spreading, placing in position with necessary bolts &amp; nuts etc as directed by Engineer - in - Charge and complete.                    </t>
    </r>
    <r>
      <rPr>
        <b/>
        <sz val="12"/>
        <color indexed="8"/>
        <rFont val="Times New Roman"/>
        <family val="1"/>
      </rPr>
      <t xml:space="preserve">Wo. No: M/LS/EM/CLF/498 dated 21/06/2019 </t>
    </r>
    <r>
      <rPr>
        <sz val="12"/>
        <color indexed="8"/>
        <rFont val="Times New Roman"/>
        <family val="1"/>
      </rPr>
      <t xml:space="preserve"> </t>
    </r>
  </si>
  <si>
    <r>
      <t xml:space="preserve">Material and labour for Two coats of synthetic enamel paint over a coat of Primer on metal  surfaces including preparation of surfaces etc.as directed by engineer in charge.                   </t>
    </r>
    <r>
      <rPr>
        <b/>
        <sz val="12"/>
        <color indexed="8"/>
        <rFont val="Times New Roman"/>
        <family val="1"/>
      </rPr>
      <t>Wo.No: M/LS/EM/CLF/495 dated 08/06/2019</t>
    </r>
  </si>
  <si>
    <t>Moorthy</t>
  </si>
  <si>
    <t>Iyyapan</t>
  </si>
  <si>
    <t>Jo</t>
  </si>
  <si>
    <t>Rate previous WO</t>
  </si>
  <si>
    <r>
      <t xml:space="preserve">Dismantling of chain link fence and its posts, flats and angle etc. Shifting the dismantled materials without damaging to the engineering stores as directed by School authorities..                                                         </t>
    </r>
    <r>
      <rPr>
        <b/>
        <sz val="12"/>
        <color indexed="8"/>
        <rFont val="Times New Roman"/>
        <family val="1"/>
      </rPr>
      <t>WO.No: M/LS/EM/AWT/531 - C dated 23/11/2019</t>
    </r>
  </si>
  <si>
    <t>Refixing  fencing poles</t>
  </si>
  <si>
    <t>Refixing of dismantled structural steel work including angles,flats but excluding framed truss etc. of the same in original position after the work is complete</t>
  </si>
  <si>
    <r>
      <t xml:space="preserve">Providing and laying of Plain Cement Concrete 1:4:8 (1 cement : 4 fine aggregate : 8 coarse aggregate), machine mixed, using 40 mm downgraded hard granite broken stone aggregates, including formwork wherever required, cost and conveyance of all materials to site, lead and lift charges, labour charges, leveling, compacting, finishing, watering, curing, etc, complete as directed 150 mm thick. </t>
    </r>
    <r>
      <rPr>
        <b/>
        <sz val="12"/>
        <color indexed="8"/>
        <rFont val="Times New Roman"/>
        <family val="1"/>
      </rPr>
      <t xml:space="preserve">USING M SAND.                               M/LS/EM/STP/518 dated 24/09/2019                                                        </t>
    </r>
  </si>
  <si>
    <r>
      <t xml:space="preserve">Material and labour for TMT bars, 6 mm dia  and more , cut to length bent to shape required including cranking, hooking ends and binding with mild steel wire annealed not less than 0.9mm dia all as specified and as directed.                                             </t>
    </r>
    <r>
      <rPr>
        <b/>
        <sz val="12"/>
        <color indexed="8"/>
        <rFont val="Times New Roman"/>
        <family val="1"/>
      </rPr>
      <t xml:space="preserve"> M/LS/EM/STP/518 dated 24/09/2019  </t>
    </r>
  </si>
  <si>
    <r>
      <t xml:space="preserve">Earth work excavation in foundation trenches in all classes of soil including hard laterite (except hard rock which requires blasting ) cutting, shoring, strutting, dewatering etc  wherever required, conveying and dumping the excavated earth in convenient places with an initial lead of   0 to 50 m. and lift  0 to 1.5 m. including charges for back filling  the sides of foundation and basement of ground floor with earth excavated and filling the balance earth in various places within the compound, disposal of surplus earth, including labour charges for breaking clods, watering, ramming, bailing out water  etc complete as directed.                                                   </t>
    </r>
    <r>
      <rPr>
        <b/>
        <sz val="12"/>
        <color indexed="8"/>
        <rFont val="Times New Roman"/>
        <family val="1"/>
      </rPr>
      <t>Wo</t>
    </r>
    <r>
      <rPr>
        <sz val="12"/>
        <color indexed="8"/>
        <rFont val="Times New Roman"/>
        <family val="1"/>
      </rPr>
      <t>.</t>
    </r>
    <r>
      <rPr>
        <b/>
        <sz val="12"/>
        <color indexed="8"/>
        <rFont val="Times New Roman"/>
        <family val="1"/>
      </rPr>
      <t>No: M/LS/EM/PSQ/512 dated 18/08/2019</t>
    </r>
  </si>
  <si>
    <t xml:space="preserve">Stp -1 </t>
  </si>
  <si>
    <t>QUANTITY</t>
  </si>
  <si>
    <t>Stp</t>
  </si>
  <si>
    <t>RA BILL 01  DATED 15/09/2020</t>
  </si>
  <si>
    <t>Name of Work  : Renovation of support staff quarters 4th block at Sappers line.WO.No.M/LS/EM/RSQ/574 dated 01/08/2020</t>
  </si>
  <si>
    <t>Wooden Scantlings</t>
  </si>
  <si>
    <t>Ceiling painting</t>
  </si>
  <si>
    <t>Material and labour for Two coats of synthetic enamel paint over a coat of Primer on Steel / wooden surfaces in ceiling etc including complete removal of existing treatment and preparation of surfaces  in ceiling and providing necessary scaffolding  etc</t>
  </si>
  <si>
    <t>GRAND TOTAL</t>
  </si>
  <si>
    <t>A</t>
  </si>
  <si>
    <t>Civil Works</t>
  </si>
  <si>
    <t>Only labour charges for fixing of plain, solid, straight Sal wood door frames, wrought, framed rebated on the solid, rounded or chamfered, put together with glue pinned at joints.Note: Wooden frames will be supplied by the School. Contractor has to be re sized the wooden frames</t>
  </si>
  <si>
    <t xml:space="preserve">ventilator </t>
  </si>
  <si>
    <t>Additional 6mm Plastering</t>
  </si>
  <si>
    <t>Window</t>
  </si>
  <si>
    <t>Difference</t>
  </si>
  <si>
    <t>Total</t>
  </si>
  <si>
    <t>ACTUAL (A)</t>
  </si>
  <si>
    <t>REVISED (B)</t>
  </si>
  <si>
    <t xml:space="preserve">C=B-A </t>
  </si>
  <si>
    <t>Name of Work  : Renovation of support staff quarters 4th block at Sappers line.</t>
  </si>
  <si>
    <t>IYYAPAN</t>
  </si>
  <si>
    <t>PIOUS CONSTRUCTIONS</t>
  </si>
  <si>
    <t xml:space="preserve">Additional for window wooden scantling </t>
  </si>
  <si>
    <t>Additional for Ceiling painting</t>
  </si>
  <si>
    <t>WO Value</t>
  </si>
  <si>
    <t>DESCRIPTION</t>
  </si>
  <si>
    <t>TOTAL</t>
  </si>
  <si>
    <t>ADD GST 18%</t>
  </si>
  <si>
    <t>Cutting of Shrubs</t>
  </si>
  <si>
    <t>Labour only for cutting of shrubs either side offencing to make the working space and disposing the same at the specied location within the campus as directed by Enginneer in charge.</t>
  </si>
  <si>
    <t>Per day</t>
  </si>
  <si>
    <t>Supplying and fixing of GI Chain link 2” x 2” x 10G including spreading, placing in position etc as directed by Engineer - in - Charge and complete.</t>
  </si>
  <si>
    <t>Removal and refixing of dismantled structural steel work including angles,flats but excluding framed truss etc. of the same in original position after the work is complete</t>
  </si>
  <si>
    <t>Name of Work : Increasing the height of chain link fencing from GS compound wall to PS filter tank</t>
  </si>
  <si>
    <t>Removing and refixing</t>
  </si>
  <si>
    <r>
      <t xml:space="preserve">Framed brackets of angles or tees with web and flanges cut to shape, drilled and countersunk for screw, including bending and welding angles, as necessary, gusset plates, riveting, bolt and nut etc., conforming to FE 410-0 or FE 310-0 
</t>
    </r>
    <r>
      <rPr>
        <b/>
        <sz val="12"/>
        <color indexed="8"/>
        <rFont val="Times New Roman"/>
        <family val="1"/>
      </rPr>
      <t>Make - JSW / Apollo</t>
    </r>
  </si>
  <si>
    <r>
      <t xml:space="preserve">Material and labour for Two coats of synthetic enamel paint over a coat of Primer on steel surfaces including preparation of surfaces etc as directed by Engineer - in - Charge and complete. </t>
    </r>
    <r>
      <rPr>
        <b/>
        <sz val="11"/>
        <color indexed="8"/>
        <rFont val="Times New Roman"/>
        <family val="1"/>
      </rPr>
      <t>Make: Asian paint</t>
    </r>
  </si>
  <si>
    <t xml:space="preserve">TENDER SCHEDULE </t>
  </si>
  <si>
    <t>S. No</t>
  </si>
  <si>
    <t>Signature of the Contractor</t>
  </si>
  <si>
    <t>Dismantling of chain link fencing and weld mesh fence of any type and storing in a location within the school campus as directed by Engineer in charge.</t>
  </si>
  <si>
    <r>
      <t xml:space="preserve">Providing, Re in forced cement concrete in (1:2:4) in plinth beam, lintel beam , loft /kitchen slabs, man hole covers, lintel and roof beam  and roof slab etc . Including necessary steel form works. Props etc, all as specified and as directed by the Engineer in Charge.
</t>
    </r>
    <r>
      <rPr>
        <b/>
        <sz val="12"/>
        <color indexed="8"/>
        <rFont val="Times New Roman"/>
        <family val="1"/>
      </rPr>
      <t>Cement Grade - PPC 53
Make - ACC / ULTRATECH / SANKAR / CORAMANDAL / CHETTINAD / DALMIA / RAMCO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</si>
</sst>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
    <numFmt numFmtId="173" formatCode="0.0"/>
    <numFmt numFmtId="174" formatCode="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00000"/>
  </numFmts>
  <fonts count="59">
    <font>
      <sz val="11"/>
      <color theme="1"/>
      <name val="Calibri"/>
      <family val="2"/>
    </font>
    <font>
      <sz val="11"/>
      <color indexed="8"/>
      <name val="Calibri"/>
      <family val="2"/>
    </font>
    <font>
      <sz val="12"/>
      <name val="Times New Roman"/>
      <family val="1"/>
    </font>
    <font>
      <sz val="10"/>
      <name val="Arial"/>
      <family val="2"/>
    </font>
    <font>
      <sz val="14"/>
      <name val="Times New Roman"/>
      <family val="1"/>
    </font>
    <font>
      <sz val="12"/>
      <color indexed="8"/>
      <name val="Times New Roman"/>
      <family val="1"/>
    </font>
    <font>
      <b/>
      <sz val="12"/>
      <color indexed="8"/>
      <name val="Times New Roman"/>
      <family val="1"/>
    </font>
    <font>
      <b/>
      <sz val="12"/>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8"/>
      <name val="Times New Roman"/>
      <family val="1"/>
    </font>
    <font>
      <b/>
      <sz val="14"/>
      <color indexed="8"/>
      <name val="Times New Roman"/>
      <family val="1"/>
    </font>
    <font>
      <sz val="14"/>
      <color indexed="8"/>
      <name val="Times New Roman"/>
      <family val="1"/>
    </font>
    <font>
      <b/>
      <sz val="18"/>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1"/>
      <color rgb="FF000000"/>
      <name val="Times New Roman"/>
      <family val="1"/>
    </font>
    <font>
      <b/>
      <sz val="14"/>
      <color rgb="FF000000"/>
      <name val="Times New Roman"/>
      <family val="1"/>
    </font>
    <font>
      <sz val="14"/>
      <color rgb="FF000000"/>
      <name val="Times New Roman"/>
      <family val="1"/>
    </font>
    <font>
      <b/>
      <sz val="11"/>
      <color rgb="FF000000"/>
      <name val="Times New Roman"/>
      <family val="1"/>
    </font>
    <font>
      <b/>
      <u val="single"/>
      <sz val="12"/>
      <color theme="1"/>
      <name val="Times New Roman"/>
      <family val="1"/>
    </font>
    <font>
      <b/>
      <sz val="18"/>
      <color theme="1"/>
      <name val="Times New Roman"/>
      <family val="1"/>
    </font>
    <font>
      <b/>
      <sz val="16"/>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vertical="top" wrapText="1"/>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5">
    <xf numFmtId="0" fontId="0" fillId="0" borderId="0" xfId="0" applyFont="1" applyAlignment="1">
      <alignment/>
    </xf>
    <xf numFmtId="0" fontId="47" fillId="0" borderId="0" xfId="0" applyFont="1" applyAlignment="1">
      <alignment vertical="top"/>
    </xf>
    <xf numFmtId="0" fontId="47" fillId="0" borderId="10" xfId="0" applyFont="1" applyBorder="1" applyAlignment="1">
      <alignment vertical="top"/>
    </xf>
    <xf numFmtId="0" fontId="47" fillId="0" borderId="0" xfId="0" applyFont="1" applyAlignment="1">
      <alignment horizontal="center" vertical="top"/>
    </xf>
    <xf numFmtId="0" fontId="48" fillId="0" borderId="0" xfId="0" applyFont="1" applyAlignment="1">
      <alignment vertical="top"/>
    </xf>
    <xf numFmtId="0" fontId="49" fillId="0" borderId="10" xfId="0" applyFont="1" applyBorder="1" applyAlignment="1">
      <alignment horizontal="center" vertical="center" wrapText="1"/>
    </xf>
    <xf numFmtId="0" fontId="47" fillId="0" borderId="10" xfId="0" applyFont="1" applyBorder="1" applyAlignment="1">
      <alignment horizontal="center" vertical="center"/>
    </xf>
    <xf numFmtId="2" fontId="2" fillId="0" borderId="10" xfId="0" applyNumberFormat="1" applyFont="1" applyBorder="1" applyAlignment="1">
      <alignment horizontal="center" vertical="center"/>
    </xf>
    <xf numFmtId="2" fontId="47" fillId="0" borderId="10" xfId="0" applyNumberFormat="1" applyFont="1" applyBorder="1" applyAlignment="1">
      <alignment horizontal="center" vertical="center"/>
    </xf>
    <xf numFmtId="0" fontId="48"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vertical="top" wrapText="1"/>
    </xf>
    <xf numFmtId="1" fontId="48" fillId="0" borderId="10" xfId="0" applyNumberFormat="1" applyFont="1" applyBorder="1" applyAlignment="1">
      <alignment horizontal="center" vertical="center"/>
    </xf>
    <xf numFmtId="0" fontId="47" fillId="33" borderId="0" xfId="0" applyFont="1" applyFill="1" applyAlignment="1">
      <alignment vertical="top"/>
    </xf>
    <xf numFmtId="0" fontId="48" fillId="0" borderId="10" xfId="0" applyFont="1" applyBorder="1" applyAlignment="1">
      <alignment horizontal="left" wrapText="1"/>
    </xf>
    <xf numFmtId="0" fontId="50" fillId="0" borderId="10" xfId="0" applyFont="1" applyFill="1" applyBorder="1" applyAlignment="1">
      <alignment horizontal="center" vertical="center" wrapText="1"/>
    </xf>
    <xf numFmtId="0" fontId="49" fillId="0" borderId="10" xfId="0" applyFont="1" applyFill="1" applyBorder="1" applyAlignment="1">
      <alignment vertical="top" wrapText="1"/>
    </xf>
    <xf numFmtId="0" fontId="49" fillId="0" borderId="10" xfId="0" applyFont="1" applyFill="1" applyBorder="1" applyAlignment="1">
      <alignment horizontal="center" vertical="center" wrapText="1"/>
    </xf>
    <xf numFmtId="0" fontId="47" fillId="0" borderId="10" xfId="0" applyFont="1" applyFill="1" applyBorder="1" applyAlignment="1">
      <alignment vertical="top"/>
    </xf>
    <xf numFmtId="2" fontId="47" fillId="0" borderId="10" xfId="0" applyNumberFormat="1" applyFont="1" applyFill="1" applyBorder="1" applyAlignment="1">
      <alignment horizontal="center" vertical="center"/>
    </xf>
    <xf numFmtId="0" fontId="47" fillId="33" borderId="10" xfId="0" applyFont="1" applyFill="1" applyBorder="1" applyAlignment="1">
      <alignment horizontal="center" vertical="center"/>
    </xf>
    <xf numFmtId="0" fontId="0" fillId="0" borderId="10" xfId="0" applyBorder="1" applyAlignment="1">
      <alignment horizontal="center"/>
    </xf>
    <xf numFmtId="0" fontId="45" fillId="0" borderId="10" xfId="0" applyFont="1" applyBorder="1" applyAlignment="1">
      <alignment horizontal="center" vertical="center"/>
    </xf>
    <xf numFmtId="0" fontId="49" fillId="33"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0" xfId="0" applyFont="1" applyFill="1" applyBorder="1" applyAlignment="1">
      <alignment horizontal="center" vertical="center"/>
    </xf>
    <xf numFmtId="0" fontId="47" fillId="0" borderId="10" xfId="0" applyFont="1" applyBorder="1" applyAlignment="1">
      <alignment horizontal="center" vertical="top"/>
    </xf>
    <xf numFmtId="2" fontId="2" fillId="0" borderId="11" xfId="0" applyNumberFormat="1" applyFont="1" applyBorder="1" applyAlignment="1">
      <alignment horizontal="center" vertical="center"/>
    </xf>
    <xf numFmtId="2" fontId="47" fillId="0" borderId="12" xfId="0" applyNumberFormat="1" applyFont="1" applyBorder="1" applyAlignment="1">
      <alignment horizontal="center" vertical="center"/>
    </xf>
    <xf numFmtId="1" fontId="48" fillId="0" borderId="13" xfId="0" applyNumberFormat="1" applyFont="1" applyBorder="1" applyAlignment="1">
      <alignment horizontal="center" vertical="center"/>
    </xf>
    <xf numFmtId="0" fontId="49" fillId="0" borderId="10" xfId="0" applyFont="1" applyBorder="1" applyAlignment="1">
      <alignment vertical="center" wrapText="1"/>
    </xf>
    <xf numFmtId="0" fontId="49" fillId="0" borderId="10" xfId="0" applyFont="1" applyBorder="1" applyAlignment="1">
      <alignment horizontal="right" vertical="center" wrapText="1"/>
    </xf>
    <xf numFmtId="0" fontId="49" fillId="0" borderId="14" xfId="0" applyFont="1" applyBorder="1" applyAlignment="1">
      <alignment vertical="center" wrapText="1"/>
    </xf>
    <xf numFmtId="2" fontId="49" fillId="0" borderId="10" xfId="0" applyNumberFormat="1"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8" fillId="34" borderId="15" xfId="0" applyFont="1" applyFill="1" applyBorder="1" applyAlignment="1">
      <alignment horizontal="center" vertical="center" wrapText="1"/>
    </xf>
    <xf numFmtId="0" fontId="48" fillId="34" borderId="15" xfId="0" applyFont="1" applyFill="1" applyBorder="1" applyAlignment="1">
      <alignment horizontal="center" vertical="center"/>
    </xf>
    <xf numFmtId="0" fontId="48" fillId="0" borderId="10" xfId="0" applyFont="1" applyBorder="1" applyAlignment="1">
      <alignment vertical="top"/>
    </xf>
    <xf numFmtId="2" fontId="47" fillId="0" borderId="10" xfId="0" applyNumberFormat="1" applyFont="1" applyBorder="1" applyAlignment="1">
      <alignment vertical="top"/>
    </xf>
    <xf numFmtId="2" fontId="48" fillId="0" borderId="10" xfId="0" applyNumberFormat="1" applyFont="1" applyBorder="1" applyAlignment="1">
      <alignment vertical="top"/>
    </xf>
    <xf numFmtId="3" fontId="49" fillId="0" borderId="10" xfId="0" applyNumberFormat="1" applyFont="1" applyBorder="1" applyAlignment="1">
      <alignment horizontal="center" vertical="center" wrapText="1"/>
    </xf>
    <xf numFmtId="3" fontId="51"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wrapText="1"/>
    </xf>
    <xf numFmtId="0" fontId="47" fillId="0" borderId="0" xfId="0" applyFont="1" applyAlignment="1">
      <alignment vertical="center"/>
    </xf>
    <xf numFmtId="0" fontId="48" fillId="33" borderId="0" xfId="0" applyFont="1" applyFill="1" applyAlignment="1">
      <alignment vertical="center"/>
    </xf>
    <xf numFmtId="0" fontId="48" fillId="35" borderId="10" xfId="0" applyFont="1" applyFill="1" applyBorder="1" applyAlignment="1">
      <alignment horizontal="center" vertical="center" wrapText="1"/>
    </xf>
    <xf numFmtId="0" fontId="48" fillId="35" borderId="10" xfId="0" applyFont="1" applyFill="1" applyBorder="1" applyAlignment="1">
      <alignment horizontal="center" vertical="center"/>
    </xf>
    <xf numFmtId="0" fontId="48" fillId="0" borderId="0" xfId="0" applyFont="1" applyAlignment="1">
      <alignment vertical="center"/>
    </xf>
    <xf numFmtId="0" fontId="51" fillId="0" borderId="10" xfId="0" applyFont="1" applyBorder="1" applyAlignment="1">
      <alignment vertical="top" wrapText="1"/>
    </xf>
    <xf numFmtId="0" fontId="47" fillId="0" borderId="10" xfId="0" applyFont="1" applyBorder="1" applyAlignment="1">
      <alignment vertical="center"/>
    </xf>
    <xf numFmtId="0" fontId="50" fillId="0" borderId="10" xfId="0" applyFont="1" applyBorder="1" applyAlignment="1">
      <alignment vertical="center" wrapText="1"/>
    </xf>
    <xf numFmtId="0" fontId="52" fillId="0" borderId="10" xfId="0" applyFont="1" applyBorder="1" applyAlignment="1">
      <alignment vertical="center" wrapText="1"/>
    </xf>
    <xf numFmtId="1" fontId="48" fillId="0" borderId="10" xfId="0" applyNumberFormat="1" applyFont="1" applyBorder="1" applyAlignment="1">
      <alignment horizontal="right" vertical="center"/>
    </xf>
    <xf numFmtId="0" fontId="53" fillId="0" borderId="10" xfId="0" applyFont="1" applyBorder="1" applyAlignment="1">
      <alignment vertical="center" wrapText="1"/>
    </xf>
    <xf numFmtId="1" fontId="47" fillId="0" borderId="10" xfId="0" applyNumberFormat="1" applyFont="1" applyBorder="1" applyAlignment="1">
      <alignment horizontal="right" vertical="center"/>
    </xf>
    <xf numFmtId="0" fontId="48" fillId="0" borderId="10" xfId="0" applyFont="1" applyBorder="1" applyAlignment="1">
      <alignment horizontal="center" vertical="center"/>
    </xf>
    <xf numFmtId="0" fontId="47" fillId="0" borderId="0" xfId="0" applyFont="1" applyAlignment="1">
      <alignment horizontal="right" vertical="center"/>
    </xf>
    <xf numFmtId="0" fontId="48" fillId="0" borderId="0" xfId="0" applyFont="1" applyAlignment="1">
      <alignment horizontal="center" vertical="center"/>
    </xf>
    <xf numFmtId="2" fontId="50"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4" xfId="0" applyFont="1" applyBorder="1" applyAlignment="1">
      <alignment horizontal="center" vertical="top"/>
    </xf>
    <xf numFmtId="0" fontId="55" fillId="0" borderId="16" xfId="0" applyFont="1" applyBorder="1" applyAlignment="1">
      <alignment horizontal="center" vertical="top"/>
    </xf>
    <xf numFmtId="0" fontId="2" fillId="33" borderId="14" xfId="0" applyFont="1" applyFill="1" applyBorder="1" applyAlignment="1">
      <alignment horizontal="left" vertical="top" wrapText="1"/>
    </xf>
    <xf numFmtId="0" fontId="2" fillId="33" borderId="16" xfId="0" applyFont="1" applyFill="1" applyBorder="1" applyAlignment="1">
      <alignment horizontal="left" vertical="top" wrapText="1"/>
    </xf>
    <xf numFmtId="0" fontId="55" fillId="33" borderId="14" xfId="0" applyFont="1" applyFill="1" applyBorder="1" applyAlignment="1">
      <alignment horizontal="center" vertical="top"/>
    </xf>
    <xf numFmtId="0" fontId="55" fillId="33" borderId="16" xfId="0" applyFont="1" applyFill="1" applyBorder="1" applyAlignment="1">
      <alignment horizontal="center" vertical="top"/>
    </xf>
    <xf numFmtId="0" fontId="48" fillId="0" borderId="14" xfId="0" applyFont="1" applyBorder="1" applyAlignment="1">
      <alignment horizontal="center" vertical="top"/>
    </xf>
    <xf numFmtId="0" fontId="48" fillId="0" borderId="16" xfId="0" applyFont="1" applyBorder="1" applyAlignment="1">
      <alignment horizontal="center" vertical="top"/>
    </xf>
    <xf numFmtId="0" fontId="48" fillId="0" borderId="17" xfId="0" applyFont="1" applyBorder="1" applyAlignment="1">
      <alignment horizontal="center" vertical="top"/>
    </xf>
    <xf numFmtId="0" fontId="47" fillId="0" borderId="11" xfId="0" applyFont="1" applyBorder="1" applyAlignment="1">
      <alignment horizontal="center" vertical="top"/>
    </xf>
    <xf numFmtId="0" fontId="47" fillId="0" borderId="12" xfId="0" applyFont="1" applyBorder="1" applyAlignment="1">
      <alignment horizontal="center" vertical="top"/>
    </xf>
    <xf numFmtId="0" fontId="47" fillId="0" borderId="13" xfId="0" applyFont="1" applyBorder="1" applyAlignment="1">
      <alignment horizontal="center" vertical="top"/>
    </xf>
    <xf numFmtId="0" fontId="47" fillId="0" borderId="18" xfId="0" applyFont="1" applyBorder="1" applyAlignment="1">
      <alignment horizontal="center" vertical="top"/>
    </xf>
    <xf numFmtId="0" fontId="47" fillId="0" borderId="0" xfId="0" applyFont="1" applyBorder="1" applyAlignment="1">
      <alignment horizontal="center" vertical="top"/>
    </xf>
    <xf numFmtId="0" fontId="47" fillId="0" borderId="19" xfId="0" applyFont="1" applyBorder="1" applyAlignment="1">
      <alignment horizontal="center" vertical="top"/>
    </xf>
    <xf numFmtId="0" fontId="47" fillId="0" borderId="20" xfId="0" applyFont="1" applyBorder="1" applyAlignment="1">
      <alignment horizontal="center" vertical="top"/>
    </xf>
    <xf numFmtId="0" fontId="47" fillId="0" borderId="21" xfId="0" applyFont="1" applyBorder="1" applyAlignment="1">
      <alignment horizontal="center" vertical="top"/>
    </xf>
    <xf numFmtId="0" fontId="47" fillId="0" borderId="22" xfId="0" applyFont="1" applyBorder="1" applyAlignment="1">
      <alignment horizontal="center" vertical="top"/>
    </xf>
    <xf numFmtId="0" fontId="48" fillId="33" borderId="10" xfId="0" applyFont="1" applyFill="1" applyBorder="1" applyAlignment="1">
      <alignment horizontal="center" vertical="center"/>
    </xf>
    <xf numFmtId="0" fontId="47" fillId="33" borderId="10" xfId="0" applyFont="1" applyFill="1" applyBorder="1" applyAlignment="1">
      <alignment horizontal="center" vertical="top"/>
    </xf>
    <xf numFmtId="0" fontId="56" fillId="33" borderId="10" xfId="0" applyFont="1" applyFill="1" applyBorder="1" applyAlignment="1">
      <alignment horizontal="center" vertical="center"/>
    </xf>
    <xf numFmtId="0" fontId="57" fillId="0" borderId="10" xfId="0" applyFont="1" applyBorder="1" applyAlignment="1">
      <alignment horizontal="center" vertical="center"/>
    </xf>
    <xf numFmtId="0" fontId="7" fillId="33" borderId="10" xfId="0" applyFont="1" applyFill="1" applyBorder="1" applyAlignment="1">
      <alignment horizontal="left" vertical="center" wrapText="1"/>
    </xf>
    <xf numFmtId="0" fontId="47" fillId="0" borderId="10" xfId="0" applyFont="1" applyBorder="1" applyAlignment="1">
      <alignment horizontal="center" vertical="center"/>
    </xf>
    <xf numFmtId="0" fontId="58"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top"/>
    </xf>
    <xf numFmtId="0" fontId="48" fillId="34" borderId="14" xfId="0" applyFont="1" applyFill="1" applyBorder="1" applyAlignment="1">
      <alignment horizontal="center" vertical="center"/>
    </xf>
    <xf numFmtId="0" fontId="48" fillId="34" borderId="17" xfId="0" applyFont="1" applyFill="1" applyBorder="1" applyAlignment="1">
      <alignment horizontal="center" vertical="center"/>
    </xf>
    <xf numFmtId="0" fontId="2" fillId="33" borderId="14" xfId="0" applyFont="1" applyFill="1" applyBorder="1" applyAlignment="1">
      <alignment horizontal="center" vertical="top" wrapText="1"/>
    </xf>
    <xf numFmtId="0" fontId="2" fillId="33" borderId="16" xfId="0" applyFont="1" applyFill="1" applyBorder="1" applyAlignment="1">
      <alignment horizontal="center" vertical="top" wrapText="1"/>
    </xf>
    <xf numFmtId="0" fontId="48" fillId="0" borderId="10" xfId="0" applyFont="1" applyBorder="1" applyAlignment="1">
      <alignment vertical="center" wrapText="1"/>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45" fillId="0" borderId="14"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0" fillId="0" borderId="10" xfId="0" applyBorder="1" applyAlignment="1">
      <alignment horizontal="left"/>
    </xf>
    <xf numFmtId="0" fontId="45" fillId="0" borderId="10" xfId="0" applyFont="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3 2" xfId="48"/>
    <cellStyle name="Currency 4"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3" xfId="61"/>
    <cellStyle name="Normal 3 2" xfId="62"/>
    <cellStyle name="Normal 4" xfId="63"/>
    <cellStyle name="Normal 5" xfId="64"/>
    <cellStyle name="Normal 6" xfId="65"/>
    <cellStyle name="Normal 7" xfId="66"/>
    <cellStyle name="Normal 8"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67"/>
  <sheetViews>
    <sheetView view="pageBreakPreview" zoomScale="93" zoomScaleSheetLayoutView="93" zoomScalePageLayoutView="0" workbookViewId="0" topLeftCell="A1">
      <pane ySplit="4" topLeftCell="A53" activePane="bottomLeft" state="frozen"/>
      <selection pane="topLeft" activeCell="A1" sqref="A1"/>
      <selection pane="bottomLeft" activeCell="I62" sqref="I62:K66"/>
    </sheetView>
  </sheetViews>
  <sheetFormatPr defaultColWidth="9.140625" defaultRowHeight="15"/>
  <cols>
    <col min="1" max="1" width="6.28125" style="3" bestFit="1" customWidth="1"/>
    <col min="2" max="2" width="13.00390625" style="1" bestFit="1" customWidth="1"/>
    <col min="3" max="3" width="60.00390625" style="1" bestFit="1" customWidth="1"/>
    <col min="4" max="4" width="5.421875" style="1" bestFit="1" customWidth="1"/>
    <col min="5" max="5" width="5.57421875" style="1" bestFit="1" customWidth="1"/>
    <col min="6" max="6" width="7.8515625" style="3" bestFit="1" customWidth="1"/>
    <col min="7" max="7" width="6.7109375" style="3" bestFit="1" customWidth="1"/>
    <col min="8" max="8" width="5.00390625" style="3" bestFit="1" customWidth="1"/>
    <col min="9" max="9" width="9.57421875" style="1" bestFit="1" customWidth="1"/>
    <col min="10" max="10" width="8.140625" style="1" customWidth="1"/>
    <col min="11" max="11" width="17.57421875" style="1" bestFit="1" customWidth="1"/>
    <col min="12" max="12" width="9.421875" style="1" hidden="1" customWidth="1"/>
    <col min="13" max="13" width="8.421875" style="1" hidden="1" customWidth="1"/>
    <col min="14" max="14" width="8.140625" style="1" hidden="1" customWidth="1"/>
    <col min="15" max="16384" width="9.140625" style="1" customWidth="1"/>
  </cols>
  <sheetData>
    <row r="1" spans="1:14" ht="15.75">
      <c r="A1" s="69" t="s">
        <v>39</v>
      </c>
      <c r="B1" s="70"/>
      <c r="C1" s="70"/>
      <c r="D1" s="70"/>
      <c r="E1" s="70"/>
      <c r="F1" s="70"/>
      <c r="G1" s="70"/>
      <c r="H1" s="70"/>
      <c r="I1" s="70"/>
      <c r="J1" s="70"/>
      <c r="K1" s="70"/>
      <c r="L1" s="2"/>
      <c r="M1" s="2"/>
      <c r="N1" s="2"/>
    </row>
    <row r="2" spans="1:14" ht="15.75">
      <c r="A2" s="65" t="s">
        <v>59</v>
      </c>
      <c r="B2" s="66"/>
      <c r="C2" s="66"/>
      <c r="D2" s="66"/>
      <c r="E2" s="66"/>
      <c r="F2" s="66"/>
      <c r="G2" s="66"/>
      <c r="H2" s="66"/>
      <c r="I2" s="66"/>
      <c r="J2" s="66"/>
      <c r="K2" s="66"/>
      <c r="L2" s="2"/>
      <c r="M2" s="2"/>
      <c r="N2" s="2"/>
    </row>
    <row r="3" spans="1:14" s="13" customFormat="1" ht="15.75" customHeight="1">
      <c r="A3" s="67" t="s">
        <v>38</v>
      </c>
      <c r="B3" s="68"/>
      <c r="C3" s="68"/>
      <c r="D3" s="68"/>
      <c r="E3" s="68"/>
      <c r="F3" s="68"/>
      <c r="G3" s="68"/>
      <c r="H3" s="68"/>
      <c r="I3" s="68"/>
      <c r="J3" s="68"/>
      <c r="K3" s="68"/>
      <c r="L3" s="83" t="s">
        <v>68</v>
      </c>
      <c r="M3" s="83"/>
      <c r="N3" s="83"/>
    </row>
    <row r="4" spans="1:14" s="4" customFormat="1" ht="15.75">
      <c r="A4" s="24" t="s">
        <v>21</v>
      </c>
      <c r="B4" s="24" t="s">
        <v>0</v>
      </c>
      <c r="C4" s="25" t="s">
        <v>1</v>
      </c>
      <c r="D4" s="25" t="s">
        <v>2</v>
      </c>
      <c r="E4" s="25" t="s">
        <v>3</v>
      </c>
      <c r="F4" s="25" t="s">
        <v>4</v>
      </c>
      <c r="G4" s="25" t="s">
        <v>5</v>
      </c>
      <c r="H4" s="25" t="s">
        <v>6</v>
      </c>
      <c r="I4" s="25" t="s">
        <v>34</v>
      </c>
      <c r="J4" s="25" t="s">
        <v>7</v>
      </c>
      <c r="K4" s="25" t="s">
        <v>35</v>
      </c>
      <c r="L4" s="25" t="s">
        <v>65</v>
      </c>
      <c r="M4" s="25" t="s">
        <v>66</v>
      </c>
      <c r="N4" s="25" t="s">
        <v>67</v>
      </c>
    </row>
    <row r="5" spans="1:14" ht="184.5" customHeight="1">
      <c r="A5" s="10">
        <v>1</v>
      </c>
      <c r="B5" s="10" t="s">
        <v>8</v>
      </c>
      <c r="C5" s="11" t="s">
        <v>74</v>
      </c>
      <c r="D5" s="5" t="s">
        <v>9</v>
      </c>
      <c r="E5" s="2"/>
      <c r="F5" s="2"/>
      <c r="G5" s="2"/>
      <c r="H5" s="2"/>
      <c r="I5" s="2"/>
      <c r="J5" s="2"/>
      <c r="K5" s="2"/>
      <c r="L5" s="2"/>
      <c r="M5" s="2"/>
      <c r="N5" s="2"/>
    </row>
    <row r="6" spans="1:14" ht="15.75">
      <c r="A6" s="10"/>
      <c r="B6" s="10"/>
      <c r="C6" s="11" t="s">
        <v>40</v>
      </c>
      <c r="D6" s="5"/>
      <c r="E6" s="5">
        <v>80</v>
      </c>
      <c r="F6" s="6">
        <v>0.375</v>
      </c>
      <c r="G6" s="6">
        <v>0.375</v>
      </c>
      <c r="H6" s="6">
        <v>0.675</v>
      </c>
      <c r="I6" s="8">
        <f>PRODUCT(E6:H6)</f>
        <v>7.593750000000001</v>
      </c>
      <c r="J6" s="5"/>
      <c r="K6" s="8"/>
      <c r="L6" s="5"/>
      <c r="M6" s="5"/>
      <c r="N6" s="5"/>
    </row>
    <row r="7" spans="1:14" ht="15.75">
      <c r="A7" s="10"/>
      <c r="B7" s="10"/>
      <c r="C7" s="11" t="s">
        <v>37</v>
      </c>
      <c r="D7" s="5"/>
      <c r="E7" s="5">
        <v>1</v>
      </c>
      <c r="F7" s="6">
        <v>190</v>
      </c>
      <c r="G7" s="6">
        <v>0.3</v>
      </c>
      <c r="H7" s="6">
        <v>0.3</v>
      </c>
      <c r="I7" s="8">
        <f>PRODUCT(E7:H7)</f>
        <v>17.099999999999998</v>
      </c>
      <c r="J7" s="5"/>
      <c r="K7" s="8"/>
      <c r="L7" s="5"/>
      <c r="M7" s="5"/>
      <c r="N7" s="5"/>
    </row>
    <row r="8" spans="1:14" ht="15.75">
      <c r="A8" s="10"/>
      <c r="B8" s="10"/>
      <c r="C8" s="11"/>
      <c r="D8" s="5"/>
      <c r="E8" s="5"/>
      <c r="F8" s="6"/>
      <c r="G8" s="6"/>
      <c r="H8" s="6"/>
      <c r="I8" s="8">
        <f>SUM(I6:I7)</f>
        <v>24.693749999999998</v>
      </c>
      <c r="J8" s="23">
        <v>287.1</v>
      </c>
      <c r="K8" s="8">
        <f>I8*J8</f>
        <v>7089.575625</v>
      </c>
      <c r="L8" s="23"/>
      <c r="M8" s="23"/>
      <c r="N8" s="23"/>
    </row>
    <row r="9" spans="1:14" ht="132.75" customHeight="1">
      <c r="A9" s="10">
        <v>2</v>
      </c>
      <c r="B9" s="10" t="s">
        <v>10</v>
      </c>
      <c r="C9" s="11" t="s">
        <v>72</v>
      </c>
      <c r="D9" s="5" t="s">
        <v>9</v>
      </c>
      <c r="E9" s="5"/>
      <c r="F9" s="6"/>
      <c r="G9" s="6"/>
      <c r="H9" s="6"/>
      <c r="I9" s="7"/>
      <c r="J9" s="5"/>
      <c r="K9" s="8"/>
      <c r="L9" s="5"/>
      <c r="M9" s="5"/>
      <c r="N9" s="5"/>
    </row>
    <row r="10" spans="1:14" ht="15.75">
      <c r="A10" s="10"/>
      <c r="B10" s="10"/>
      <c r="C10" s="11" t="s">
        <v>40</v>
      </c>
      <c r="D10" s="5"/>
      <c r="E10" s="5">
        <v>80</v>
      </c>
      <c r="F10" s="6">
        <v>0.375</v>
      </c>
      <c r="G10" s="6">
        <v>0.375</v>
      </c>
      <c r="H10" s="6">
        <v>0.1</v>
      </c>
      <c r="I10" s="8">
        <f>PRODUCT(E10:H10)</f>
        <v>1.125</v>
      </c>
      <c r="J10" s="5"/>
      <c r="K10" s="8"/>
      <c r="L10" s="5"/>
      <c r="M10" s="5"/>
      <c r="N10" s="5"/>
    </row>
    <row r="11" spans="1:14" ht="15.75">
      <c r="A11" s="10"/>
      <c r="B11" s="10"/>
      <c r="C11" s="11" t="s">
        <v>37</v>
      </c>
      <c r="D11" s="5"/>
      <c r="E11" s="5">
        <v>1</v>
      </c>
      <c r="F11" s="6">
        <v>190</v>
      </c>
      <c r="G11" s="6">
        <v>0.3</v>
      </c>
      <c r="H11" s="6">
        <v>0.1</v>
      </c>
      <c r="I11" s="8">
        <f>PRODUCT(E11:H11)</f>
        <v>5.7</v>
      </c>
      <c r="J11" s="5"/>
      <c r="K11" s="8"/>
      <c r="L11" s="5"/>
      <c r="M11" s="5"/>
      <c r="N11" s="5"/>
    </row>
    <row r="12" spans="1:14" ht="15.75">
      <c r="A12" s="10"/>
      <c r="B12" s="10"/>
      <c r="C12" s="11"/>
      <c r="D12" s="5"/>
      <c r="E12" s="5"/>
      <c r="F12" s="6"/>
      <c r="G12" s="6"/>
      <c r="H12" s="6"/>
      <c r="I12" s="8">
        <f>SUM(I10:I11)</f>
        <v>6.825</v>
      </c>
      <c r="J12" s="23">
        <v>3900</v>
      </c>
      <c r="K12" s="8">
        <f>I12*J12</f>
        <v>26617.5</v>
      </c>
      <c r="L12" s="23"/>
      <c r="M12" s="23"/>
      <c r="N12" s="23"/>
    </row>
    <row r="13" spans="1:14" ht="81.75" customHeight="1">
      <c r="A13" s="10">
        <v>3</v>
      </c>
      <c r="B13" s="10" t="s">
        <v>11</v>
      </c>
      <c r="C13" s="11" t="s">
        <v>61</v>
      </c>
      <c r="D13" s="5" t="s">
        <v>9</v>
      </c>
      <c r="E13" s="2"/>
      <c r="F13" s="2"/>
      <c r="G13" s="2"/>
      <c r="H13" s="2"/>
      <c r="I13" s="2"/>
      <c r="J13" s="6"/>
      <c r="K13" s="8"/>
      <c r="L13" s="6"/>
      <c r="M13" s="6"/>
      <c r="N13" s="6"/>
    </row>
    <row r="14" spans="1:14" ht="15.75">
      <c r="A14" s="10"/>
      <c r="B14" s="10"/>
      <c r="C14" s="11" t="s">
        <v>40</v>
      </c>
      <c r="D14" s="5"/>
      <c r="E14" s="5">
        <v>80</v>
      </c>
      <c r="F14" s="6">
        <v>0.375</v>
      </c>
      <c r="G14" s="6">
        <v>0.375</v>
      </c>
      <c r="H14" s="6">
        <v>0.6</v>
      </c>
      <c r="I14" s="8">
        <f>PRODUCT(E14:H14)</f>
        <v>6.75</v>
      </c>
      <c r="J14" s="5"/>
      <c r="K14" s="8"/>
      <c r="L14" s="5"/>
      <c r="M14" s="5"/>
      <c r="N14" s="5"/>
    </row>
    <row r="15" spans="1:14" ht="15.75">
      <c r="A15" s="10"/>
      <c r="B15" s="10"/>
      <c r="C15" s="11" t="s">
        <v>37</v>
      </c>
      <c r="D15" s="5"/>
      <c r="E15" s="5">
        <v>1</v>
      </c>
      <c r="F15" s="6">
        <v>190</v>
      </c>
      <c r="G15" s="6">
        <v>0.23</v>
      </c>
      <c r="H15" s="6">
        <v>0.3</v>
      </c>
      <c r="I15" s="8">
        <f>PRODUCT(E15:H15)</f>
        <v>13.110000000000001</v>
      </c>
      <c r="J15" s="5"/>
      <c r="K15" s="8"/>
      <c r="L15" s="5"/>
      <c r="M15" s="5"/>
      <c r="N15" s="5"/>
    </row>
    <row r="16" spans="1:14" ht="15.75">
      <c r="A16" s="10"/>
      <c r="B16" s="10"/>
      <c r="C16" s="11"/>
      <c r="D16" s="5"/>
      <c r="E16" s="5">
        <v>1</v>
      </c>
      <c r="F16" s="6">
        <v>10</v>
      </c>
      <c r="G16" s="6">
        <v>0.23</v>
      </c>
      <c r="H16" s="6">
        <v>1</v>
      </c>
      <c r="I16" s="8">
        <f>PRODUCT(E16:H16)</f>
        <v>2.3000000000000003</v>
      </c>
      <c r="J16" s="5"/>
      <c r="K16" s="8"/>
      <c r="L16" s="5"/>
      <c r="M16" s="5"/>
      <c r="N16" s="5"/>
    </row>
    <row r="17" spans="1:14" ht="15.75">
      <c r="A17" s="10"/>
      <c r="B17" s="10"/>
      <c r="C17" s="11"/>
      <c r="D17" s="5"/>
      <c r="E17" s="5"/>
      <c r="F17" s="6"/>
      <c r="G17" s="6"/>
      <c r="H17" s="6"/>
      <c r="I17" s="8">
        <f>SUM(I14:I16)</f>
        <v>22.16</v>
      </c>
      <c r="J17" s="23">
        <v>5734.89</v>
      </c>
      <c r="K17" s="8">
        <f>I17*J17</f>
        <v>127085.1624</v>
      </c>
      <c r="L17" s="23">
        <v>6960</v>
      </c>
      <c r="M17" s="23">
        <v>6579.16</v>
      </c>
      <c r="N17" s="23">
        <v>5734.89</v>
      </c>
    </row>
    <row r="18" spans="1:14" ht="78.75">
      <c r="A18" s="15">
        <v>4</v>
      </c>
      <c r="B18" s="15" t="s">
        <v>12</v>
      </c>
      <c r="C18" s="16" t="s">
        <v>73</v>
      </c>
      <c r="D18" s="17" t="s">
        <v>13</v>
      </c>
      <c r="E18" s="18"/>
      <c r="F18" s="18"/>
      <c r="G18" s="18"/>
      <c r="H18" s="18"/>
      <c r="I18" s="18"/>
      <c r="J18" s="17"/>
      <c r="K18" s="19"/>
      <c r="L18" s="17"/>
      <c r="M18" s="17"/>
      <c r="N18" s="17"/>
    </row>
    <row r="19" spans="1:14" ht="15.75">
      <c r="A19" s="10"/>
      <c r="B19" s="10"/>
      <c r="C19" s="11" t="s">
        <v>37</v>
      </c>
      <c r="D19" s="5"/>
      <c r="E19" s="5">
        <v>1</v>
      </c>
      <c r="F19" s="6">
        <v>190</v>
      </c>
      <c r="G19" s="6">
        <v>0.617</v>
      </c>
      <c r="H19" s="6"/>
      <c r="I19" s="8">
        <f>PRODUCT(E19:H19)</f>
        <v>117.23</v>
      </c>
      <c r="J19" s="5"/>
      <c r="K19" s="8"/>
      <c r="L19" s="5"/>
      <c r="M19" s="5"/>
      <c r="N19" s="5"/>
    </row>
    <row r="20" spans="1:14" ht="15.75">
      <c r="A20" s="10"/>
      <c r="B20" s="10"/>
      <c r="C20" s="11" t="s">
        <v>36</v>
      </c>
      <c r="D20" s="5"/>
      <c r="E20" s="5">
        <v>17</v>
      </c>
      <c r="F20" s="6">
        <v>0.5</v>
      </c>
      <c r="G20" s="6">
        <v>0.617</v>
      </c>
      <c r="H20" s="6"/>
      <c r="I20" s="8">
        <f>PRODUCT(E20:H20)</f>
        <v>5.2445</v>
      </c>
      <c r="J20" s="5"/>
      <c r="K20" s="8"/>
      <c r="L20" s="5"/>
      <c r="M20" s="5"/>
      <c r="N20" s="5"/>
    </row>
    <row r="21" spans="1:14" ht="15.75">
      <c r="A21" s="10"/>
      <c r="B21" s="10"/>
      <c r="C21" s="11" t="s">
        <v>47</v>
      </c>
      <c r="D21" s="5"/>
      <c r="E21" s="5">
        <v>4</v>
      </c>
      <c r="F21" s="6">
        <v>10</v>
      </c>
      <c r="G21" s="6">
        <v>0.617</v>
      </c>
      <c r="H21" s="6"/>
      <c r="I21" s="8">
        <f>PRODUCT(E21:H21)</f>
        <v>24.68</v>
      </c>
      <c r="J21" s="5"/>
      <c r="K21" s="8"/>
      <c r="L21" s="5"/>
      <c r="M21" s="5"/>
      <c r="N21" s="5"/>
    </row>
    <row r="22" spans="1:14" ht="15.75">
      <c r="A22" s="10"/>
      <c r="B22" s="10"/>
      <c r="C22" s="11"/>
      <c r="D22" s="5"/>
      <c r="E22" s="5">
        <f>10/0.2</f>
        <v>50</v>
      </c>
      <c r="F22" s="6">
        <v>1.09</v>
      </c>
      <c r="G22" s="6">
        <v>0.385</v>
      </c>
      <c r="H22" s="6"/>
      <c r="I22" s="8">
        <f>PRODUCT(E22:H22)</f>
        <v>20.9825</v>
      </c>
      <c r="J22" s="5"/>
      <c r="K22" s="8"/>
      <c r="L22" s="5"/>
      <c r="M22" s="5"/>
      <c r="N22" s="5"/>
    </row>
    <row r="23" spans="1:14" ht="15.75">
      <c r="A23" s="10"/>
      <c r="B23" s="10"/>
      <c r="C23" s="11"/>
      <c r="D23" s="5"/>
      <c r="E23" s="5"/>
      <c r="F23" s="6"/>
      <c r="G23" s="6"/>
      <c r="H23" s="6"/>
      <c r="I23" s="8">
        <f>SUM(I19:I22)</f>
        <v>168.137</v>
      </c>
      <c r="J23" s="23">
        <v>62</v>
      </c>
      <c r="K23" s="8">
        <f>I23*J23</f>
        <v>10424.494</v>
      </c>
      <c r="L23" s="23"/>
      <c r="M23" s="23"/>
      <c r="N23" s="23"/>
    </row>
    <row r="24" spans="1:14" ht="83.25" customHeight="1">
      <c r="A24" s="10">
        <v>5</v>
      </c>
      <c r="B24" s="10" t="s">
        <v>14</v>
      </c>
      <c r="C24" s="11" t="s">
        <v>62</v>
      </c>
      <c r="D24" s="5" t="s">
        <v>15</v>
      </c>
      <c r="E24" s="2"/>
      <c r="F24" s="2"/>
      <c r="G24" s="2"/>
      <c r="H24" s="2"/>
      <c r="I24" s="2"/>
      <c r="J24" s="5"/>
      <c r="K24" s="8"/>
      <c r="L24" s="5"/>
      <c r="M24" s="5"/>
      <c r="N24" s="5"/>
    </row>
    <row r="25" spans="1:14" ht="15.75">
      <c r="A25" s="10"/>
      <c r="B25" s="10"/>
      <c r="C25" s="11" t="s">
        <v>19</v>
      </c>
      <c r="D25" s="5"/>
      <c r="E25" s="5">
        <v>60</v>
      </c>
      <c r="F25" s="6">
        <v>3</v>
      </c>
      <c r="G25" s="20">
        <v>4.5</v>
      </c>
      <c r="H25" s="6"/>
      <c r="I25" s="8">
        <f aca="true" t="shared" si="0" ref="I25:I34">PRODUCT(E25:H25)</f>
        <v>810</v>
      </c>
      <c r="J25" s="5"/>
      <c r="K25" s="8"/>
      <c r="L25" s="5"/>
      <c r="M25" s="5"/>
      <c r="N25" s="5"/>
    </row>
    <row r="26" spans="1:14" ht="15.75">
      <c r="A26" s="10"/>
      <c r="B26" s="10"/>
      <c r="C26" s="11" t="s">
        <v>53</v>
      </c>
      <c r="D26" s="5"/>
      <c r="E26" s="5">
        <v>1</v>
      </c>
      <c r="F26" s="6">
        <v>190</v>
      </c>
      <c r="G26" s="20">
        <v>1.8</v>
      </c>
      <c r="H26" s="6"/>
      <c r="I26" s="8">
        <f t="shared" si="0"/>
        <v>342</v>
      </c>
      <c r="J26" s="5"/>
      <c r="K26" s="8"/>
      <c r="L26" s="5"/>
      <c r="M26" s="5"/>
      <c r="N26" s="5"/>
    </row>
    <row r="27" spans="1:14" ht="15.75">
      <c r="A27" s="10"/>
      <c r="B27" s="10"/>
      <c r="C27" s="11" t="s">
        <v>54</v>
      </c>
      <c r="D27" s="5"/>
      <c r="E27" s="5">
        <v>75</v>
      </c>
      <c r="F27" s="6">
        <v>2.4</v>
      </c>
      <c r="G27" s="20">
        <v>1.18</v>
      </c>
      <c r="H27" s="6"/>
      <c r="I27" s="8">
        <f t="shared" si="0"/>
        <v>212.39999999999998</v>
      </c>
      <c r="J27" s="5"/>
      <c r="K27" s="8"/>
      <c r="L27" s="5"/>
      <c r="M27" s="5"/>
      <c r="N27" s="5"/>
    </row>
    <row r="28" spans="1:14" ht="15.75">
      <c r="A28" s="10"/>
      <c r="B28" s="10"/>
      <c r="C28" s="11" t="s">
        <v>41</v>
      </c>
      <c r="D28" s="5"/>
      <c r="E28" s="5">
        <v>80</v>
      </c>
      <c r="F28" s="6">
        <v>5</v>
      </c>
      <c r="G28" s="20">
        <v>0.1</v>
      </c>
      <c r="H28" s="6"/>
      <c r="I28" s="8">
        <f t="shared" si="0"/>
        <v>40</v>
      </c>
      <c r="J28" s="5"/>
      <c r="K28" s="8"/>
      <c r="L28" s="5"/>
      <c r="M28" s="5"/>
      <c r="N28" s="5"/>
    </row>
    <row r="29" spans="1:14" ht="15.75">
      <c r="A29" s="10"/>
      <c r="B29" s="10"/>
      <c r="C29" s="11" t="s">
        <v>49</v>
      </c>
      <c r="D29" s="5"/>
      <c r="E29" s="5">
        <v>2</v>
      </c>
      <c r="F29" s="6">
        <v>10</v>
      </c>
      <c r="G29" s="20">
        <v>4.5</v>
      </c>
      <c r="H29" s="6"/>
      <c r="I29" s="8">
        <f t="shared" si="0"/>
        <v>90</v>
      </c>
      <c r="J29" s="5"/>
      <c r="K29" s="8"/>
      <c r="L29" s="5"/>
      <c r="M29" s="5"/>
      <c r="N29" s="5"/>
    </row>
    <row r="30" spans="1:14" ht="15.75">
      <c r="A30" s="10"/>
      <c r="B30" s="10"/>
      <c r="C30" s="11" t="s">
        <v>48</v>
      </c>
      <c r="D30" s="5"/>
      <c r="E30" s="5">
        <v>2</v>
      </c>
      <c r="F30" s="6">
        <v>10</v>
      </c>
      <c r="G30" s="20">
        <v>0.98</v>
      </c>
      <c r="H30" s="6"/>
      <c r="I30" s="8">
        <f t="shared" si="0"/>
        <v>19.6</v>
      </c>
      <c r="J30" s="5"/>
      <c r="K30" s="8"/>
      <c r="L30" s="5"/>
      <c r="M30" s="5"/>
      <c r="N30" s="5"/>
    </row>
    <row r="31" spans="1:14" ht="15.75">
      <c r="A31" s="10"/>
      <c r="B31" s="10"/>
      <c r="C31" s="11" t="s">
        <v>41</v>
      </c>
      <c r="D31" s="5"/>
      <c r="E31" s="5">
        <v>2</v>
      </c>
      <c r="F31" s="6">
        <v>20</v>
      </c>
      <c r="G31" s="20">
        <v>0.1</v>
      </c>
      <c r="H31" s="6"/>
      <c r="I31" s="8">
        <f t="shared" si="0"/>
        <v>4</v>
      </c>
      <c r="J31" s="5"/>
      <c r="K31" s="8"/>
      <c r="L31" s="5"/>
      <c r="M31" s="5"/>
      <c r="N31" s="5"/>
    </row>
    <row r="32" spans="1:14" ht="15.75">
      <c r="A32" s="10"/>
      <c r="B32" s="10"/>
      <c r="C32" s="11" t="s">
        <v>50</v>
      </c>
      <c r="D32" s="5"/>
      <c r="E32" s="5">
        <v>1</v>
      </c>
      <c r="F32" s="6">
        <v>29.1</v>
      </c>
      <c r="G32" s="20">
        <v>4.5</v>
      </c>
      <c r="H32" s="6"/>
      <c r="I32" s="8">
        <f t="shared" si="0"/>
        <v>130.95000000000002</v>
      </c>
      <c r="J32" s="5"/>
      <c r="K32" s="8"/>
      <c r="L32" s="5"/>
      <c r="M32" s="5"/>
      <c r="N32" s="5"/>
    </row>
    <row r="33" spans="1:14" ht="15.75">
      <c r="A33" s="10"/>
      <c r="B33" s="10"/>
      <c r="C33" s="11" t="s">
        <v>58</v>
      </c>
      <c r="D33" s="5"/>
      <c r="E33" s="5">
        <v>1</v>
      </c>
      <c r="F33" s="6">
        <v>29.1</v>
      </c>
      <c r="G33" s="20">
        <v>1.18</v>
      </c>
      <c r="H33" s="6"/>
      <c r="I33" s="8">
        <f t="shared" si="0"/>
        <v>34.338</v>
      </c>
      <c r="J33" s="5"/>
      <c r="K33" s="8"/>
      <c r="L33" s="5"/>
      <c r="M33" s="5"/>
      <c r="N33" s="5"/>
    </row>
    <row r="34" spans="1:14" ht="15.75">
      <c r="A34" s="10"/>
      <c r="B34" s="10"/>
      <c r="C34" s="11" t="s">
        <v>41</v>
      </c>
      <c r="D34" s="5"/>
      <c r="E34" s="5">
        <v>1</v>
      </c>
      <c r="F34" s="6">
        <v>60</v>
      </c>
      <c r="G34" s="20">
        <v>0.1</v>
      </c>
      <c r="H34" s="6"/>
      <c r="I34" s="8">
        <f t="shared" si="0"/>
        <v>6</v>
      </c>
      <c r="J34" s="5"/>
      <c r="K34" s="8"/>
      <c r="L34" s="5"/>
      <c r="M34" s="5"/>
      <c r="N34" s="5"/>
    </row>
    <row r="35" spans="1:14" ht="15.75">
      <c r="A35" s="10"/>
      <c r="B35" s="10"/>
      <c r="C35" s="11" t="s">
        <v>52</v>
      </c>
      <c r="D35" s="5"/>
      <c r="E35" s="5"/>
      <c r="F35" s="6"/>
      <c r="G35" s="20"/>
      <c r="H35" s="6"/>
      <c r="I35" s="8">
        <v>25</v>
      </c>
      <c r="J35" s="5"/>
      <c r="K35" s="8"/>
      <c r="L35" s="5"/>
      <c r="M35" s="5"/>
      <c r="N35" s="5"/>
    </row>
    <row r="36" spans="1:14" ht="15.75">
      <c r="A36" s="10"/>
      <c r="B36" s="10"/>
      <c r="C36" s="11"/>
      <c r="D36" s="5"/>
      <c r="E36" s="5"/>
      <c r="F36" s="6"/>
      <c r="G36" s="6"/>
      <c r="H36" s="8"/>
      <c r="I36" s="7">
        <f>SUM(I25:I35)</f>
        <v>1714.288</v>
      </c>
      <c r="J36" s="23">
        <v>78.56</v>
      </c>
      <c r="K36" s="8">
        <f>I36*J36</f>
        <v>134674.46528</v>
      </c>
      <c r="L36" s="23">
        <v>104.4</v>
      </c>
      <c r="M36" s="23">
        <v>78.56</v>
      </c>
      <c r="N36" s="23">
        <v>81.93</v>
      </c>
    </row>
    <row r="37" spans="1:14" ht="69" customHeight="1">
      <c r="A37" s="10">
        <v>6</v>
      </c>
      <c r="B37" s="10" t="s">
        <v>16</v>
      </c>
      <c r="C37" s="11" t="s">
        <v>63</v>
      </c>
      <c r="D37" s="5" t="s">
        <v>17</v>
      </c>
      <c r="E37" s="5"/>
      <c r="F37" s="6"/>
      <c r="G37" s="6"/>
      <c r="H37" s="6"/>
      <c r="I37" s="6"/>
      <c r="J37" s="5"/>
      <c r="K37" s="6"/>
      <c r="L37" s="5"/>
      <c r="M37" s="5"/>
      <c r="N37" s="5"/>
    </row>
    <row r="38" spans="1:14" ht="15.75">
      <c r="A38" s="10"/>
      <c r="B38" s="10"/>
      <c r="C38" s="11" t="s">
        <v>42</v>
      </c>
      <c r="D38" s="5"/>
      <c r="E38" s="5">
        <v>1</v>
      </c>
      <c r="F38" s="6">
        <v>190</v>
      </c>
      <c r="G38" s="6">
        <v>2.4</v>
      </c>
      <c r="H38" s="6"/>
      <c r="I38" s="8">
        <f>PRODUCT(E38:H38)</f>
        <v>456</v>
      </c>
      <c r="J38" s="5"/>
      <c r="K38" s="6"/>
      <c r="L38" s="5"/>
      <c r="M38" s="5"/>
      <c r="N38" s="5"/>
    </row>
    <row r="39" spans="1:14" ht="15.75">
      <c r="A39" s="10"/>
      <c r="B39" s="10"/>
      <c r="C39" s="11"/>
      <c r="D39" s="5"/>
      <c r="E39" s="5"/>
      <c r="F39" s="6"/>
      <c r="G39" s="6"/>
      <c r="H39" s="6"/>
      <c r="I39" s="8">
        <f>SUM(I38:I38)</f>
        <v>456</v>
      </c>
      <c r="J39" s="23">
        <v>240.58</v>
      </c>
      <c r="K39" s="8">
        <f>I39*J39</f>
        <v>109704.48000000001</v>
      </c>
      <c r="L39" s="23">
        <v>130.5</v>
      </c>
      <c r="M39" s="23">
        <v>240.58</v>
      </c>
      <c r="N39" s="23">
        <v>273.09</v>
      </c>
    </row>
    <row r="40" spans="1:14" ht="69" customHeight="1">
      <c r="A40" s="10">
        <v>7</v>
      </c>
      <c r="B40" s="10" t="s">
        <v>18</v>
      </c>
      <c r="C40" s="11" t="s">
        <v>64</v>
      </c>
      <c r="D40" s="5" t="s">
        <v>17</v>
      </c>
      <c r="E40" s="5"/>
      <c r="F40" s="6"/>
      <c r="G40" s="6"/>
      <c r="H40" s="8"/>
      <c r="I40" s="7"/>
      <c r="J40" s="5"/>
      <c r="K40" s="8"/>
      <c r="L40" s="5"/>
      <c r="M40" s="5"/>
      <c r="N40" s="5"/>
    </row>
    <row r="41" spans="1:14" ht="15.75">
      <c r="A41" s="10"/>
      <c r="B41" s="10"/>
      <c r="C41" s="11" t="s">
        <v>20</v>
      </c>
      <c r="D41" s="5"/>
      <c r="E41" s="5">
        <v>1</v>
      </c>
      <c r="F41" s="6">
        <v>190</v>
      </c>
      <c r="G41" s="20">
        <v>2.4</v>
      </c>
      <c r="H41" s="6"/>
      <c r="I41" s="8">
        <f aca="true" t="shared" si="1" ref="I41:I48">PRODUCT(E41:H41)</f>
        <v>456</v>
      </c>
      <c r="J41" s="5"/>
      <c r="K41" s="8"/>
      <c r="L41" s="5"/>
      <c r="M41" s="5"/>
      <c r="N41" s="5"/>
    </row>
    <row r="42" spans="1:14" ht="15.75">
      <c r="A42" s="10"/>
      <c r="B42" s="10"/>
      <c r="C42" s="11" t="s">
        <v>19</v>
      </c>
      <c r="D42" s="5"/>
      <c r="E42" s="5">
        <v>80</v>
      </c>
      <c r="F42" s="6">
        <v>3</v>
      </c>
      <c r="G42" s="20">
        <v>0.212</v>
      </c>
      <c r="H42" s="6"/>
      <c r="I42" s="8">
        <f t="shared" si="1"/>
        <v>50.879999999999995</v>
      </c>
      <c r="J42" s="5"/>
      <c r="K42" s="8"/>
      <c r="L42" s="5"/>
      <c r="M42" s="5"/>
      <c r="N42" s="5"/>
    </row>
    <row r="43" spans="1:14" ht="15.75">
      <c r="A43" s="10"/>
      <c r="B43" s="10"/>
      <c r="C43" s="11" t="s">
        <v>53</v>
      </c>
      <c r="D43" s="5"/>
      <c r="E43" s="5">
        <v>1</v>
      </c>
      <c r="F43" s="6">
        <v>190</v>
      </c>
      <c r="G43" s="20">
        <v>0.1</v>
      </c>
      <c r="H43" s="6"/>
      <c r="I43" s="8">
        <f t="shared" si="1"/>
        <v>19</v>
      </c>
      <c r="J43" s="5"/>
      <c r="K43" s="8"/>
      <c r="L43" s="5"/>
      <c r="M43" s="5"/>
      <c r="N43" s="5"/>
    </row>
    <row r="44" spans="1:14" ht="15.75">
      <c r="A44" s="10"/>
      <c r="B44" s="10"/>
      <c r="C44" s="11" t="s">
        <v>54</v>
      </c>
      <c r="D44" s="5"/>
      <c r="E44" s="5">
        <v>80</v>
      </c>
      <c r="F44" s="6">
        <v>2.4</v>
      </c>
      <c r="G44" s="20">
        <v>0.062</v>
      </c>
      <c r="H44" s="6"/>
      <c r="I44" s="8">
        <f t="shared" si="1"/>
        <v>11.904</v>
      </c>
      <c r="J44" s="5"/>
      <c r="K44" s="8"/>
      <c r="L44" s="5"/>
      <c r="M44" s="5"/>
      <c r="N44" s="5"/>
    </row>
    <row r="45" spans="1:14" ht="15.75">
      <c r="A45" s="10"/>
      <c r="B45" s="10"/>
      <c r="C45" s="11" t="s">
        <v>49</v>
      </c>
      <c r="D45" s="5"/>
      <c r="E45" s="5">
        <v>2</v>
      </c>
      <c r="F45" s="6">
        <v>10</v>
      </c>
      <c r="G45" s="20">
        <v>0.212</v>
      </c>
      <c r="H45" s="6"/>
      <c r="I45" s="8">
        <f t="shared" si="1"/>
        <v>4.24</v>
      </c>
      <c r="J45" s="5"/>
      <c r="K45" s="8"/>
      <c r="L45" s="5"/>
      <c r="M45" s="5"/>
      <c r="N45" s="5"/>
    </row>
    <row r="46" spans="1:14" ht="15.75">
      <c r="A46" s="10"/>
      <c r="B46" s="10"/>
      <c r="C46" s="11" t="s">
        <v>55</v>
      </c>
      <c r="D46" s="5"/>
      <c r="E46" s="5">
        <v>2</v>
      </c>
      <c r="F46" s="6">
        <v>10</v>
      </c>
      <c r="G46" s="20">
        <v>0.062</v>
      </c>
      <c r="H46" s="6"/>
      <c r="I46" s="8">
        <f t="shared" si="1"/>
        <v>1.24</v>
      </c>
      <c r="J46" s="5"/>
      <c r="K46" s="8"/>
      <c r="L46" s="5"/>
      <c r="M46" s="5"/>
      <c r="N46" s="5"/>
    </row>
    <row r="47" spans="1:14" ht="15.75">
      <c r="A47" s="10"/>
      <c r="B47" s="10"/>
      <c r="C47" s="11" t="s">
        <v>50</v>
      </c>
      <c r="D47" s="5"/>
      <c r="E47" s="5">
        <v>1</v>
      </c>
      <c r="F47" s="6">
        <v>29.1</v>
      </c>
      <c r="G47" s="20">
        <v>0.212</v>
      </c>
      <c r="H47" s="6"/>
      <c r="I47" s="8">
        <f t="shared" si="1"/>
        <v>6.1692</v>
      </c>
      <c r="J47" s="5"/>
      <c r="K47" s="8"/>
      <c r="L47" s="5"/>
      <c r="M47" s="5"/>
      <c r="N47" s="5"/>
    </row>
    <row r="48" spans="1:14" ht="15.75">
      <c r="A48" s="10"/>
      <c r="B48" s="10"/>
      <c r="C48" s="11" t="s">
        <v>51</v>
      </c>
      <c r="D48" s="5"/>
      <c r="E48" s="5">
        <v>1</v>
      </c>
      <c r="F48" s="6">
        <v>29.1</v>
      </c>
      <c r="G48" s="20">
        <v>0.062</v>
      </c>
      <c r="H48" s="6"/>
      <c r="I48" s="8">
        <f t="shared" si="1"/>
        <v>1.8042</v>
      </c>
      <c r="J48" s="5"/>
      <c r="K48" s="8"/>
      <c r="L48" s="5"/>
      <c r="M48" s="5"/>
      <c r="N48" s="5"/>
    </row>
    <row r="49" spans="1:14" ht="15.75">
      <c r="A49" s="10"/>
      <c r="B49" s="10"/>
      <c r="C49" s="11"/>
      <c r="D49" s="5"/>
      <c r="E49" s="5"/>
      <c r="F49" s="6"/>
      <c r="G49" s="6"/>
      <c r="H49" s="8"/>
      <c r="I49" s="7">
        <f>SUM(I41:I48)</f>
        <v>551.2374000000001</v>
      </c>
      <c r="J49" s="23">
        <v>86.48</v>
      </c>
      <c r="K49" s="8">
        <f>I49*J49</f>
        <v>47671.01035200001</v>
      </c>
      <c r="L49" s="23">
        <v>87</v>
      </c>
      <c r="M49" s="23">
        <v>93.29</v>
      </c>
      <c r="N49" s="23">
        <v>86.48</v>
      </c>
    </row>
    <row r="50" spans="1:14" ht="47.25">
      <c r="A50" s="10">
        <v>8</v>
      </c>
      <c r="B50" s="10" t="s">
        <v>70</v>
      </c>
      <c r="C50" s="11" t="s">
        <v>71</v>
      </c>
      <c r="D50" s="5" t="s">
        <v>15</v>
      </c>
      <c r="E50" s="5"/>
      <c r="F50" s="6"/>
      <c r="G50" s="6"/>
      <c r="H50" s="6"/>
      <c r="I50" s="6"/>
      <c r="J50" s="5"/>
      <c r="K50" s="6"/>
      <c r="L50" s="5"/>
      <c r="M50" s="5"/>
      <c r="N50" s="5"/>
    </row>
    <row r="51" spans="1:14" ht="15.75">
      <c r="A51" s="10"/>
      <c r="B51" s="10"/>
      <c r="C51" s="11" t="s">
        <v>19</v>
      </c>
      <c r="D51" s="5"/>
      <c r="E51" s="5">
        <v>20</v>
      </c>
      <c r="F51" s="6">
        <v>3</v>
      </c>
      <c r="G51" s="6">
        <v>4.5</v>
      </c>
      <c r="H51" s="6"/>
      <c r="I51" s="8">
        <f>PRODUCT(E51:H51)</f>
        <v>270</v>
      </c>
      <c r="J51" s="5"/>
      <c r="K51" s="6"/>
      <c r="L51" s="5"/>
      <c r="M51" s="5"/>
      <c r="N51" s="5"/>
    </row>
    <row r="52" spans="1:14" ht="15.75">
      <c r="A52" s="10"/>
      <c r="B52" s="10"/>
      <c r="C52" s="11" t="s">
        <v>53</v>
      </c>
      <c r="D52" s="5"/>
      <c r="E52" s="5">
        <v>1</v>
      </c>
      <c r="F52" s="6">
        <v>60</v>
      </c>
      <c r="G52" s="6">
        <v>1.8</v>
      </c>
      <c r="H52" s="6"/>
      <c r="I52" s="8">
        <f>PRODUCT(E52:H52)</f>
        <v>108</v>
      </c>
      <c r="J52" s="5"/>
      <c r="K52" s="6"/>
      <c r="L52" s="5"/>
      <c r="M52" s="5"/>
      <c r="N52" s="5"/>
    </row>
    <row r="53" spans="1:14" ht="15.75">
      <c r="A53" s="10"/>
      <c r="B53" s="10"/>
      <c r="C53" s="11" t="s">
        <v>57</v>
      </c>
      <c r="D53" s="5"/>
      <c r="E53" s="5">
        <v>20</v>
      </c>
      <c r="F53" s="6">
        <v>2.4</v>
      </c>
      <c r="G53" s="6">
        <v>0.98</v>
      </c>
      <c r="H53" s="6"/>
      <c r="I53" s="8">
        <f>PRODUCT(E53:H53)</f>
        <v>47.04</v>
      </c>
      <c r="J53" s="5"/>
      <c r="K53" s="6"/>
      <c r="L53" s="5"/>
      <c r="M53" s="5"/>
      <c r="N53" s="5"/>
    </row>
    <row r="54" spans="1:14" ht="15.75">
      <c r="A54" s="10"/>
      <c r="B54" s="10"/>
      <c r="C54" s="11"/>
      <c r="D54" s="5"/>
      <c r="E54" s="5"/>
      <c r="F54" s="6"/>
      <c r="G54" s="6"/>
      <c r="H54" s="6"/>
      <c r="I54" s="8">
        <f>SUM(I51:I53)</f>
        <v>425.04</v>
      </c>
      <c r="J54" s="23">
        <v>30</v>
      </c>
      <c r="K54" s="8">
        <f>I54*J54</f>
        <v>12751.2</v>
      </c>
      <c r="L54" s="23"/>
      <c r="M54" s="23"/>
      <c r="N54" s="23"/>
    </row>
    <row r="55" spans="1:14" ht="63">
      <c r="A55" s="10">
        <v>9</v>
      </c>
      <c r="B55" s="10" t="s">
        <v>56</v>
      </c>
      <c r="C55" s="11" t="s">
        <v>69</v>
      </c>
      <c r="D55" s="5" t="s">
        <v>17</v>
      </c>
      <c r="E55" s="5"/>
      <c r="F55" s="6"/>
      <c r="G55" s="6"/>
      <c r="H55" s="6"/>
      <c r="I55" s="6"/>
      <c r="J55" s="5"/>
      <c r="K55" s="6"/>
      <c r="L55" s="5"/>
      <c r="M55" s="5"/>
      <c r="N55" s="5"/>
    </row>
    <row r="56" spans="1:14" ht="15.75">
      <c r="A56" s="10"/>
      <c r="B56" s="10"/>
      <c r="C56" s="11" t="s">
        <v>42</v>
      </c>
      <c r="D56" s="5"/>
      <c r="E56" s="5">
        <v>1</v>
      </c>
      <c r="F56" s="6">
        <v>60</v>
      </c>
      <c r="G56" s="6">
        <v>2.4</v>
      </c>
      <c r="H56" s="6"/>
      <c r="I56" s="8">
        <f>PRODUCT(E56:H56)</f>
        <v>144</v>
      </c>
      <c r="J56" s="5"/>
      <c r="K56" s="6"/>
      <c r="L56" s="5"/>
      <c r="M56" s="5"/>
      <c r="N56" s="5"/>
    </row>
    <row r="57" spans="1:14" ht="15.75">
      <c r="A57" s="10"/>
      <c r="B57" s="10"/>
      <c r="C57" s="11"/>
      <c r="D57" s="5"/>
      <c r="E57" s="5"/>
      <c r="F57" s="6"/>
      <c r="G57" s="6"/>
      <c r="H57" s="6"/>
      <c r="I57" s="8">
        <f>SUM(I56:I56)</f>
        <v>144</v>
      </c>
      <c r="J57" s="23">
        <v>30</v>
      </c>
      <c r="K57" s="8">
        <f>I57*J57</f>
        <v>4320</v>
      </c>
      <c r="L57" s="23"/>
      <c r="M57" s="23"/>
      <c r="N57" s="23"/>
    </row>
    <row r="58" spans="1:14" ht="15.75">
      <c r="A58" s="9"/>
      <c r="B58" s="9"/>
      <c r="C58" s="14" t="s">
        <v>60</v>
      </c>
      <c r="D58" s="9"/>
      <c r="E58" s="9"/>
      <c r="F58" s="9"/>
      <c r="G58" s="9"/>
      <c r="H58" s="8"/>
      <c r="I58" s="7"/>
      <c r="J58" s="8"/>
      <c r="K58" s="12">
        <f>SUM(K6:K57)</f>
        <v>480337.88765700004</v>
      </c>
      <c r="L58" s="8"/>
      <c r="M58" s="8"/>
      <c r="N58" s="8"/>
    </row>
    <row r="59" spans="1:14" ht="15.75">
      <c r="A59" s="9" t="s">
        <v>43</v>
      </c>
      <c r="B59" s="9"/>
      <c r="C59" s="14" t="s">
        <v>44</v>
      </c>
      <c r="D59" s="9"/>
      <c r="E59" s="9"/>
      <c r="F59" s="9"/>
      <c r="G59" s="9"/>
      <c r="H59" s="8"/>
      <c r="I59" s="7"/>
      <c r="J59" s="8"/>
      <c r="K59" s="12">
        <f>K58*18%</f>
        <v>86460.81977826</v>
      </c>
      <c r="L59" s="8"/>
      <c r="M59" s="8"/>
      <c r="N59" s="8"/>
    </row>
    <row r="60" spans="1:14" ht="15.75">
      <c r="A60" s="9" t="s">
        <v>43</v>
      </c>
      <c r="B60" s="9"/>
      <c r="C60" s="14" t="s">
        <v>45</v>
      </c>
      <c r="D60" s="9"/>
      <c r="E60" s="9"/>
      <c r="F60" s="9"/>
      <c r="G60" s="9"/>
      <c r="H60" s="8"/>
      <c r="I60" s="7"/>
      <c r="J60" s="8"/>
      <c r="K60" s="12">
        <f>K58+K59</f>
        <v>566798.7074352601</v>
      </c>
      <c r="L60" s="8"/>
      <c r="M60" s="8"/>
      <c r="N60" s="8"/>
    </row>
    <row r="61" spans="1:14" ht="15.75">
      <c r="A61" s="9"/>
      <c r="B61" s="9"/>
      <c r="C61" s="14"/>
      <c r="D61" s="9"/>
      <c r="E61" s="9"/>
      <c r="F61" s="9"/>
      <c r="G61" s="9"/>
      <c r="H61" s="8"/>
      <c r="I61" s="27"/>
      <c r="J61" s="28"/>
      <c r="K61" s="29">
        <f>ROUND(K60,-2)</f>
        <v>566800</v>
      </c>
      <c r="L61" s="8"/>
      <c r="M61" s="8"/>
      <c r="N61" s="8"/>
    </row>
    <row r="62" spans="1:14" ht="15.75">
      <c r="A62" s="26"/>
      <c r="B62" s="2"/>
      <c r="C62" s="2"/>
      <c r="D62" s="2"/>
      <c r="E62" s="2"/>
      <c r="F62" s="2"/>
      <c r="G62" s="2"/>
      <c r="H62" s="2"/>
      <c r="I62" s="74"/>
      <c r="J62" s="75"/>
      <c r="K62" s="76"/>
      <c r="L62" s="2"/>
      <c r="M62" s="2"/>
      <c r="N62" s="2"/>
    </row>
    <row r="63" spans="1:14" ht="15.75">
      <c r="A63" s="26"/>
      <c r="B63" s="2"/>
      <c r="C63" s="2"/>
      <c r="D63" s="2"/>
      <c r="E63" s="2"/>
      <c r="F63" s="2"/>
      <c r="G63" s="2"/>
      <c r="H63" s="2"/>
      <c r="I63" s="77"/>
      <c r="J63" s="78"/>
      <c r="K63" s="79"/>
      <c r="L63" s="2"/>
      <c r="M63" s="2"/>
      <c r="N63" s="2"/>
    </row>
    <row r="64" spans="1:14" ht="15.75">
      <c r="A64" s="26"/>
      <c r="B64" s="2"/>
      <c r="C64" s="2"/>
      <c r="D64" s="2"/>
      <c r="E64" s="2"/>
      <c r="F64" s="2"/>
      <c r="G64" s="2"/>
      <c r="H64" s="2"/>
      <c r="I64" s="77"/>
      <c r="J64" s="78"/>
      <c r="K64" s="79"/>
      <c r="L64" s="2"/>
      <c r="M64" s="2"/>
      <c r="N64" s="2"/>
    </row>
    <row r="65" spans="1:14" ht="15.75">
      <c r="A65" s="26"/>
      <c r="B65" s="2"/>
      <c r="C65" s="2"/>
      <c r="D65" s="2"/>
      <c r="E65" s="2"/>
      <c r="F65" s="2"/>
      <c r="G65" s="2"/>
      <c r="H65" s="2"/>
      <c r="I65" s="77"/>
      <c r="J65" s="78"/>
      <c r="K65" s="79"/>
      <c r="L65" s="2"/>
      <c r="M65" s="2"/>
      <c r="N65" s="2"/>
    </row>
    <row r="66" spans="1:14" ht="15.75">
      <c r="A66" s="26"/>
      <c r="B66" s="2"/>
      <c r="C66" s="2"/>
      <c r="D66" s="2"/>
      <c r="E66" s="2"/>
      <c r="F66" s="2"/>
      <c r="G66" s="2"/>
      <c r="H66" s="2"/>
      <c r="I66" s="80"/>
      <c r="J66" s="81"/>
      <c r="K66" s="82"/>
      <c r="L66" s="2"/>
      <c r="M66" s="2"/>
      <c r="N66" s="2"/>
    </row>
    <row r="67" spans="1:14" ht="15.75">
      <c r="A67" s="26"/>
      <c r="B67" s="2"/>
      <c r="C67" s="2"/>
      <c r="D67" s="2"/>
      <c r="E67" s="2"/>
      <c r="F67" s="26"/>
      <c r="G67" s="26"/>
      <c r="H67" s="26"/>
      <c r="I67" s="71" t="s">
        <v>46</v>
      </c>
      <c r="J67" s="72"/>
      <c r="K67" s="73"/>
      <c r="L67" s="2"/>
      <c r="M67" s="2"/>
      <c r="N67" s="2"/>
    </row>
  </sheetData>
  <sheetProtection/>
  <mergeCells count="6">
    <mergeCell ref="A2:K2"/>
    <mergeCell ref="A3:K3"/>
    <mergeCell ref="A1:K1"/>
    <mergeCell ref="I67:K67"/>
    <mergeCell ref="I62:K66"/>
    <mergeCell ref="L3:N3"/>
  </mergeCells>
  <printOptions/>
  <pageMargins left="0.1968503937007874" right="0.1968503937007874" top="0.2362204724409449" bottom="0.2362204724409449" header="0.03937007874015748" footer="0.03937007874015748"/>
  <pageSetup fitToHeight="32"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N69"/>
  <sheetViews>
    <sheetView view="pageBreakPreview" zoomScale="93" zoomScaleSheetLayoutView="93" zoomScalePageLayoutView="0" workbookViewId="0" topLeftCell="A1">
      <pane ySplit="4" topLeftCell="A57" activePane="bottomLeft" state="frozen"/>
      <selection pane="topLeft" activeCell="A1" sqref="A1"/>
      <selection pane="bottomLeft" activeCell="K9" sqref="K9"/>
    </sheetView>
  </sheetViews>
  <sheetFormatPr defaultColWidth="9.140625" defaultRowHeight="15"/>
  <cols>
    <col min="1" max="1" width="6.28125" style="3" bestFit="1" customWidth="1"/>
    <col min="2" max="2" width="13.00390625" style="1" bestFit="1" customWidth="1"/>
    <col min="3" max="3" width="60.00390625" style="1" bestFit="1" customWidth="1"/>
    <col min="4" max="4" width="5.421875" style="1" bestFit="1" customWidth="1"/>
    <col min="5" max="5" width="5.57421875" style="1" bestFit="1" customWidth="1"/>
    <col min="6" max="6" width="7.8515625" style="3" bestFit="1" customWidth="1"/>
    <col min="7" max="7" width="6.7109375" style="3" bestFit="1" customWidth="1"/>
    <col min="8" max="8" width="5.00390625" style="3" bestFit="1" customWidth="1"/>
    <col min="9" max="9" width="9.57421875" style="1" bestFit="1" customWidth="1"/>
    <col min="10" max="10" width="8.140625" style="1" customWidth="1"/>
    <col min="11" max="11" width="17.57421875" style="1" bestFit="1" customWidth="1"/>
    <col min="12" max="12" width="9.421875" style="1" hidden="1" customWidth="1"/>
    <col min="13" max="13" width="8.421875" style="1" hidden="1" customWidth="1"/>
    <col min="14" max="14" width="8.140625" style="1" hidden="1" customWidth="1"/>
    <col min="15" max="16384" width="9.140625" style="1" customWidth="1"/>
  </cols>
  <sheetData>
    <row r="1" spans="1:14" ht="15.75">
      <c r="A1" s="69" t="s">
        <v>39</v>
      </c>
      <c r="B1" s="70"/>
      <c r="C1" s="70"/>
      <c r="D1" s="70"/>
      <c r="E1" s="70"/>
      <c r="F1" s="70"/>
      <c r="G1" s="70"/>
      <c r="H1" s="70"/>
      <c r="I1" s="70"/>
      <c r="J1" s="70"/>
      <c r="K1" s="70"/>
      <c r="L1" s="2"/>
      <c r="M1" s="2"/>
      <c r="N1" s="2"/>
    </row>
    <row r="2" spans="1:14" ht="15.75">
      <c r="A2" s="65" t="s">
        <v>59</v>
      </c>
      <c r="B2" s="66"/>
      <c r="C2" s="66"/>
      <c r="D2" s="66"/>
      <c r="E2" s="66"/>
      <c r="F2" s="66"/>
      <c r="G2" s="66"/>
      <c r="H2" s="66"/>
      <c r="I2" s="66"/>
      <c r="J2" s="66"/>
      <c r="K2" s="66"/>
      <c r="L2" s="2"/>
      <c r="M2" s="2"/>
      <c r="N2" s="2"/>
    </row>
    <row r="3" spans="1:14" s="13" customFormat="1" ht="15.75" customHeight="1">
      <c r="A3" s="67" t="s">
        <v>38</v>
      </c>
      <c r="B3" s="68"/>
      <c r="C3" s="68"/>
      <c r="D3" s="68"/>
      <c r="E3" s="68"/>
      <c r="F3" s="68"/>
      <c r="G3" s="68"/>
      <c r="H3" s="68"/>
      <c r="I3" s="68"/>
      <c r="J3" s="68"/>
      <c r="K3" s="68"/>
      <c r="L3" s="83" t="s">
        <v>68</v>
      </c>
      <c r="M3" s="83"/>
      <c r="N3" s="83"/>
    </row>
    <row r="4" spans="1:14" s="4" customFormat="1" ht="15.75">
      <c r="A4" s="24" t="s">
        <v>21</v>
      </c>
      <c r="B4" s="24" t="s">
        <v>0</v>
      </c>
      <c r="C4" s="25" t="s">
        <v>1</v>
      </c>
      <c r="D4" s="25" t="s">
        <v>2</v>
      </c>
      <c r="E4" s="25" t="s">
        <v>3</v>
      </c>
      <c r="F4" s="25" t="s">
        <v>4</v>
      </c>
      <c r="G4" s="25" t="s">
        <v>5</v>
      </c>
      <c r="H4" s="25" t="s">
        <v>6</v>
      </c>
      <c r="I4" s="25" t="s">
        <v>34</v>
      </c>
      <c r="J4" s="25" t="s">
        <v>7</v>
      </c>
      <c r="K4" s="25" t="s">
        <v>35</v>
      </c>
      <c r="L4" s="25" t="s">
        <v>65</v>
      </c>
      <c r="M4" s="25" t="s">
        <v>66</v>
      </c>
      <c r="N4" s="25" t="s">
        <v>67</v>
      </c>
    </row>
    <row r="5" spans="1:14" ht="184.5" customHeight="1">
      <c r="A5" s="10">
        <v>1</v>
      </c>
      <c r="B5" s="10" t="s">
        <v>8</v>
      </c>
      <c r="C5" s="11" t="s">
        <v>74</v>
      </c>
      <c r="D5" s="5" t="s">
        <v>9</v>
      </c>
      <c r="E5" s="2"/>
      <c r="F5" s="2"/>
      <c r="G5" s="2"/>
      <c r="H5" s="2"/>
      <c r="I5" s="2"/>
      <c r="J5" s="2"/>
      <c r="K5" s="2"/>
      <c r="L5" s="2"/>
      <c r="M5" s="2"/>
      <c r="N5" s="2"/>
    </row>
    <row r="6" spans="1:14" ht="15.75">
      <c r="A6" s="10"/>
      <c r="B6" s="10"/>
      <c r="C6" s="11" t="s">
        <v>40</v>
      </c>
      <c r="D6" s="5"/>
      <c r="E6" s="5">
        <v>80</v>
      </c>
      <c r="F6" s="6">
        <v>0.375</v>
      </c>
      <c r="G6" s="6">
        <v>0.375</v>
      </c>
      <c r="H6" s="6">
        <v>0.675</v>
      </c>
      <c r="I6" s="8">
        <f>PRODUCT(E6:H6)</f>
        <v>7.593750000000001</v>
      </c>
      <c r="J6" s="5"/>
      <c r="K6" s="8"/>
      <c r="L6" s="5"/>
      <c r="M6" s="5"/>
      <c r="N6" s="5"/>
    </row>
    <row r="7" spans="1:14" ht="15.75">
      <c r="A7" s="10"/>
      <c r="B7" s="10"/>
      <c r="C7" s="11" t="s">
        <v>37</v>
      </c>
      <c r="D7" s="5"/>
      <c r="E7" s="5">
        <v>1</v>
      </c>
      <c r="F7" s="6">
        <v>190</v>
      </c>
      <c r="G7" s="6">
        <v>0.3</v>
      </c>
      <c r="H7" s="6">
        <v>0.3</v>
      </c>
      <c r="I7" s="8">
        <f>PRODUCT(E7:H7)</f>
        <v>17.099999999999998</v>
      </c>
      <c r="J7" s="5"/>
      <c r="K7" s="8"/>
      <c r="L7" s="5"/>
      <c r="M7" s="5"/>
      <c r="N7" s="5"/>
    </row>
    <row r="8" spans="1:14" ht="15.75">
      <c r="A8" s="10"/>
      <c r="B8" s="10"/>
      <c r="C8" s="11" t="s">
        <v>75</v>
      </c>
      <c r="D8" s="5"/>
      <c r="E8" s="5">
        <v>1</v>
      </c>
      <c r="F8" s="6">
        <v>40</v>
      </c>
      <c r="G8" s="6">
        <v>3.5</v>
      </c>
      <c r="H8" s="6">
        <v>0.125</v>
      </c>
      <c r="I8" s="8">
        <f>PRODUCT(E8:H8)</f>
        <v>17.5</v>
      </c>
      <c r="J8" s="5"/>
      <c r="K8" s="8"/>
      <c r="L8" s="5"/>
      <c r="M8" s="5"/>
      <c r="N8" s="5"/>
    </row>
    <row r="9" spans="1:14" ht="15.75">
      <c r="A9" s="10"/>
      <c r="B9" s="10"/>
      <c r="C9" s="11"/>
      <c r="D9" s="5"/>
      <c r="E9" s="5"/>
      <c r="F9" s="6"/>
      <c r="G9" s="6"/>
      <c r="H9" s="6"/>
      <c r="I9" s="8">
        <f>SUM(I6:I8)</f>
        <v>42.193749999999994</v>
      </c>
      <c r="J9" s="23">
        <v>287.1</v>
      </c>
      <c r="K9" s="8">
        <f>I9*J9</f>
        <v>12113.825625</v>
      </c>
      <c r="L9" s="23"/>
      <c r="M9" s="23"/>
      <c r="N9" s="23"/>
    </row>
    <row r="10" spans="1:14" ht="132.75" customHeight="1">
      <c r="A10" s="10">
        <v>2</v>
      </c>
      <c r="B10" s="10" t="s">
        <v>10</v>
      </c>
      <c r="C10" s="11" t="s">
        <v>72</v>
      </c>
      <c r="D10" s="5" t="s">
        <v>9</v>
      </c>
      <c r="E10" s="5"/>
      <c r="F10" s="6"/>
      <c r="G10" s="6"/>
      <c r="H10" s="6"/>
      <c r="I10" s="7"/>
      <c r="J10" s="5"/>
      <c r="K10" s="8"/>
      <c r="L10" s="5"/>
      <c r="M10" s="5"/>
      <c r="N10" s="5"/>
    </row>
    <row r="11" spans="1:14" ht="15.75">
      <c r="A11" s="10"/>
      <c r="B11" s="10"/>
      <c r="C11" s="11" t="s">
        <v>40</v>
      </c>
      <c r="D11" s="5"/>
      <c r="E11" s="5">
        <v>80</v>
      </c>
      <c r="F11" s="6">
        <v>0.375</v>
      </c>
      <c r="G11" s="6">
        <v>0.375</v>
      </c>
      <c r="H11" s="6">
        <v>0.1</v>
      </c>
      <c r="I11" s="8">
        <f>PRODUCT(E11:H11)</f>
        <v>1.125</v>
      </c>
      <c r="J11" s="5"/>
      <c r="K11" s="8"/>
      <c r="L11" s="5"/>
      <c r="M11" s="5"/>
      <c r="N11" s="5"/>
    </row>
    <row r="12" spans="1:14" ht="15.75">
      <c r="A12" s="10"/>
      <c r="B12" s="10"/>
      <c r="C12" s="11" t="s">
        <v>37</v>
      </c>
      <c r="D12" s="5"/>
      <c r="E12" s="5">
        <v>1</v>
      </c>
      <c r="F12" s="6">
        <v>190</v>
      </c>
      <c r="G12" s="6">
        <v>0.3</v>
      </c>
      <c r="H12" s="6">
        <v>0.1</v>
      </c>
      <c r="I12" s="8">
        <f>PRODUCT(E12:H12)</f>
        <v>5.7</v>
      </c>
      <c r="J12" s="5"/>
      <c r="K12" s="8"/>
      <c r="L12" s="5"/>
      <c r="M12" s="5"/>
      <c r="N12" s="5"/>
    </row>
    <row r="13" spans="1:14" ht="15.75">
      <c r="A13" s="10"/>
      <c r="B13" s="10"/>
      <c r="C13" s="11"/>
      <c r="D13" s="5"/>
      <c r="E13" s="5"/>
      <c r="F13" s="6"/>
      <c r="G13" s="6"/>
      <c r="H13" s="6"/>
      <c r="I13" s="8">
        <f>SUM(I11:I12)</f>
        <v>6.825</v>
      </c>
      <c r="J13" s="23">
        <v>3900</v>
      </c>
      <c r="K13" s="8">
        <f>I13*J13</f>
        <v>26617.5</v>
      </c>
      <c r="L13" s="23"/>
      <c r="M13" s="23"/>
      <c r="N13" s="23"/>
    </row>
    <row r="14" spans="1:14" ht="81.75" customHeight="1">
      <c r="A14" s="10">
        <v>3</v>
      </c>
      <c r="B14" s="10" t="s">
        <v>11</v>
      </c>
      <c r="C14" s="11" t="s">
        <v>61</v>
      </c>
      <c r="D14" s="5" t="s">
        <v>9</v>
      </c>
      <c r="E14" s="2"/>
      <c r="F14" s="2"/>
      <c r="G14" s="2"/>
      <c r="H14" s="2"/>
      <c r="I14" s="2"/>
      <c r="J14" s="6"/>
      <c r="K14" s="8"/>
      <c r="L14" s="6"/>
      <c r="M14" s="6"/>
      <c r="N14" s="6"/>
    </row>
    <row r="15" spans="1:14" ht="15.75">
      <c r="A15" s="10"/>
      <c r="B15" s="10"/>
      <c r="C15" s="11" t="s">
        <v>40</v>
      </c>
      <c r="D15" s="5"/>
      <c r="E15" s="5">
        <v>80</v>
      </c>
      <c r="F15" s="6">
        <v>0.375</v>
      </c>
      <c r="G15" s="6">
        <v>0.375</v>
      </c>
      <c r="H15" s="6">
        <v>0.6</v>
      </c>
      <c r="I15" s="8">
        <f>PRODUCT(E15:H15)</f>
        <v>6.75</v>
      </c>
      <c r="J15" s="5"/>
      <c r="K15" s="8"/>
      <c r="L15" s="5"/>
      <c r="M15" s="5"/>
      <c r="N15" s="5"/>
    </row>
    <row r="16" spans="1:14" ht="15.75">
      <c r="A16" s="10"/>
      <c r="B16" s="10"/>
      <c r="C16" s="11" t="s">
        <v>37</v>
      </c>
      <c r="D16" s="5"/>
      <c r="E16" s="5">
        <v>1</v>
      </c>
      <c r="F16" s="6">
        <v>190</v>
      </c>
      <c r="G16" s="6">
        <v>0.23</v>
      </c>
      <c r="H16" s="6">
        <v>0.3</v>
      </c>
      <c r="I16" s="8">
        <f>PRODUCT(E16:H16)</f>
        <v>13.110000000000001</v>
      </c>
      <c r="J16" s="5"/>
      <c r="K16" s="8"/>
      <c r="L16" s="5"/>
      <c r="M16" s="5"/>
      <c r="N16" s="5"/>
    </row>
    <row r="17" spans="1:14" ht="15.75">
      <c r="A17" s="10"/>
      <c r="B17" s="10"/>
      <c r="C17" s="11"/>
      <c r="D17" s="5"/>
      <c r="E17" s="5">
        <v>1</v>
      </c>
      <c r="F17" s="6">
        <v>10</v>
      </c>
      <c r="G17" s="6">
        <v>0.23</v>
      </c>
      <c r="H17" s="6">
        <v>1</v>
      </c>
      <c r="I17" s="8">
        <f>PRODUCT(E17:H17)</f>
        <v>2.3000000000000003</v>
      </c>
      <c r="J17" s="5"/>
      <c r="K17" s="8"/>
      <c r="L17" s="5"/>
      <c r="M17" s="5"/>
      <c r="N17" s="5"/>
    </row>
    <row r="18" spans="1:14" ht="15.75">
      <c r="A18" s="10"/>
      <c r="B18" s="10"/>
      <c r="C18" s="11" t="s">
        <v>75</v>
      </c>
      <c r="D18" s="5"/>
      <c r="E18" s="5">
        <v>1</v>
      </c>
      <c r="F18" s="6">
        <v>40</v>
      </c>
      <c r="G18" s="6">
        <v>3.5</v>
      </c>
      <c r="H18" s="6">
        <v>0.125</v>
      </c>
      <c r="I18" s="8">
        <f>PRODUCT(E18:H18)</f>
        <v>17.5</v>
      </c>
      <c r="J18" s="5"/>
      <c r="K18" s="8"/>
      <c r="L18" s="5"/>
      <c r="M18" s="5"/>
      <c r="N18" s="5"/>
    </row>
    <row r="19" spans="1:14" ht="15.75">
      <c r="A19" s="10"/>
      <c r="B19" s="10"/>
      <c r="C19" s="11"/>
      <c r="D19" s="5"/>
      <c r="E19" s="5"/>
      <c r="F19" s="6"/>
      <c r="G19" s="6"/>
      <c r="H19" s="6"/>
      <c r="I19" s="8">
        <f>SUM(I15:I18)</f>
        <v>39.66</v>
      </c>
      <c r="J19" s="23">
        <v>5734.89</v>
      </c>
      <c r="K19" s="8">
        <f>I19*J19</f>
        <v>227445.73739999998</v>
      </c>
      <c r="L19" s="23">
        <v>6960</v>
      </c>
      <c r="M19" s="23">
        <v>6579.16</v>
      </c>
      <c r="N19" s="23">
        <v>5734.89</v>
      </c>
    </row>
    <row r="20" spans="1:14" ht="78.75">
      <c r="A20" s="15">
        <v>4</v>
      </c>
      <c r="B20" s="15" t="s">
        <v>12</v>
      </c>
      <c r="C20" s="16" t="s">
        <v>73</v>
      </c>
      <c r="D20" s="17" t="s">
        <v>13</v>
      </c>
      <c r="E20" s="18"/>
      <c r="F20" s="18"/>
      <c r="G20" s="18"/>
      <c r="H20" s="18"/>
      <c r="I20" s="18"/>
      <c r="J20" s="17"/>
      <c r="K20" s="19"/>
      <c r="L20" s="17"/>
      <c r="M20" s="17"/>
      <c r="N20" s="17"/>
    </row>
    <row r="21" spans="1:14" ht="15.75">
      <c r="A21" s="10"/>
      <c r="B21" s="10"/>
      <c r="C21" s="11" t="s">
        <v>37</v>
      </c>
      <c r="D21" s="5"/>
      <c r="E21" s="5">
        <v>1</v>
      </c>
      <c r="F21" s="6">
        <v>190</v>
      </c>
      <c r="G21" s="6">
        <v>0.617</v>
      </c>
      <c r="H21" s="6"/>
      <c r="I21" s="8">
        <f>PRODUCT(E21:H21)</f>
        <v>117.23</v>
      </c>
      <c r="J21" s="5"/>
      <c r="K21" s="8"/>
      <c r="L21" s="5"/>
      <c r="M21" s="5"/>
      <c r="N21" s="5"/>
    </row>
    <row r="22" spans="1:14" ht="15.75">
      <c r="A22" s="10"/>
      <c r="B22" s="10"/>
      <c r="C22" s="11" t="s">
        <v>36</v>
      </c>
      <c r="D22" s="5"/>
      <c r="E22" s="5">
        <v>17</v>
      </c>
      <c r="F22" s="6">
        <v>0.5</v>
      </c>
      <c r="G22" s="6">
        <v>0.617</v>
      </c>
      <c r="H22" s="6"/>
      <c r="I22" s="8">
        <f>PRODUCT(E22:H22)</f>
        <v>5.2445</v>
      </c>
      <c r="J22" s="5"/>
      <c r="K22" s="8"/>
      <c r="L22" s="5"/>
      <c r="M22" s="5"/>
      <c r="N22" s="5"/>
    </row>
    <row r="23" spans="1:14" ht="15.75">
      <c r="A23" s="10"/>
      <c r="B23" s="10"/>
      <c r="C23" s="11" t="s">
        <v>47</v>
      </c>
      <c r="D23" s="5"/>
      <c r="E23" s="5">
        <v>4</v>
      </c>
      <c r="F23" s="6">
        <v>10</v>
      </c>
      <c r="G23" s="6">
        <v>0.617</v>
      </c>
      <c r="H23" s="6"/>
      <c r="I23" s="8">
        <f>PRODUCT(E23:H23)</f>
        <v>24.68</v>
      </c>
      <c r="J23" s="5"/>
      <c r="K23" s="8"/>
      <c r="L23" s="5"/>
      <c r="M23" s="5"/>
      <c r="N23" s="5"/>
    </row>
    <row r="24" spans="1:14" ht="15.75">
      <c r="A24" s="10"/>
      <c r="B24" s="10"/>
      <c r="C24" s="11"/>
      <c r="D24" s="5"/>
      <c r="E24" s="5">
        <f>10/0.2</f>
        <v>50</v>
      </c>
      <c r="F24" s="6">
        <v>1.09</v>
      </c>
      <c r="G24" s="6">
        <v>0.385</v>
      </c>
      <c r="H24" s="6"/>
      <c r="I24" s="8">
        <f>PRODUCT(E24:H24)</f>
        <v>20.9825</v>
      </c>
      <c r="J24" s="5"/>
      <c r="K24" s="8"/>
      <c r="L24" s="5"/>
      <c r="M24" s="5"/>
      <c r="N24" s="5"/>
    </row>
    <row r="25" spans="1:14" ht="15.75">
      <c r="A25" s="10"/>
      <c r="B25" s="10"/>
      <c r="C25" s="11"/>
      <c r="D25" s="5"/>
      <c r="E25" s="5"/>
      <c r="F25" s="6"/>
      <c r="G25" s="6"/>
      <c r="H25" s="6"/>
      <c r="I25" s="8">
        <f>SUM(I21:I24)</f>
        <v>168.137</v>
      </c>
      <c r="J25" s="23">
        <v>62</v>
      </c>
      <c r="K25" s="8">
        <f>I25*J25</f>
        <v>10424.494</v>
      </c>
      <c r="L25" s="23"/>
      <c r="M25" s="23"/>
      <c r="N25" s="23"/>
    </row>
    <row r="26" spans="1:14" ht="83.25" customHeight="1">
      <c r="A26" s="10">
        <v>5</v>
      </c>
      <c r="B26" s="10" t="s">
        <v>14</v>
      </c>
      <c r="C26" s="11" t="s">
        <v>62</v>
      </c>
      <c r="D26" s="5" t="s">
        <v>15</v>
      </c>
      <c r="E26" s="2"/>
      <c r="F26" s="2"/>
      <c r="G26" s="2"/>
      <c r="H26" s="2"/>
      <c r="I26" s="2"/>
      <c r="J26" s="5"/>
      <c r="K26" s="8"/>
      <c r="L26" s="5"/>
      <c r="M26" s="5"/>
      <c r="N26" s="5"/>
    </row>
    <row r="27" spans="1:14" ht="15.75">
      <c r="A27" s="10"/>
      <c r="B27" s="10"/>
      <c r="C27" s="11" t="s">
        <v>19</v>
      </c>
      <c r="D27" s="5"/>
      <c r="E27" s="5">
        <v>60</v>
      </c>
      <c r="F27" s="6">
        <v>3</v>
      </c>
      <c r="G27" s="20">
        <v>4.5</v>
      </c>
      <c r="H27" s="6"/>
      <c r="I27" s="8">
        <f aca="true" t="shared" si="0" ref="I27:I36">PRODUCT(E27:H27)</f>
        <v>810</v>
      </c>
      <c r="J27" s="5"/>
      <c r="K27" s="8"/>
      <c r="L27" s="5"/>
      <c r="M27" s="5"/>
      <c r="N27" s="5"/>
    </row>
    <row r="28" spans="1:14" ht="15.75">
      <c r="A28" s="10"/>
      <c r="B28" s="10"/>
      <c r="C28" s="11" t="s">
        <v>53</v>
      </c>
      <c r="D28" s="5"/>
      <c r="E28" s="5">
        <v>1</v>
      </c>
      <c r="F28" s="6">
        <v>190</v>
      </c>
      <c r="G28" s="20">
        <v>1.8</v>
      </c>
      <c r="H28" s="6"/>
      <c r="I28" s="8">
        <f t="shared" si="0"/>
        <v>342</v>
      </c>
      <c r="J28" s="5"/>
      <c r="K28" s="8"/>
      <c r="L28" s="5"/>
      <c r="M28" s="5"/>
      <c r="N28" s="5"/>
    </row>
    <row r="29" spans="1:14" ht="15.75">
      <c r="A29" s="10"/>
      <c r="B29" s="10"/>
      <c r="C29" s="11" t="s">
        <v>54</v>
      </c>
      <c r="D29" s="5"/>
      <c r="E29" s="5">
        <v>75</v>
      </c>
      <c r="F29" s="6">
        <v>2.4</v>
      </c>
      <c r="G29" s="20">
        <v>1.18</v>
      </c>
      <c r="H29" s="6"/>
      <c r="I29" s="8">
        <f t="shared" si="0"/>
        <v>212.39999999999998</v>
      </c>
      <c r="J29" s="5"/>
      <c r="K29" s="8"/>
      <c r="L29" s="5"/>
      <c r="M29" s="5"/>
      <c r="N29" s="5"/>
    </row>
    <row r="30" spans="1:14" ht="15.75">
      <c r="A30" s="10"/>
      <c r="B30" s="10"/>
      <c r="C30" s="11" t="s">
        <v>41</v>
      </c>
      <c r="D30" s="5"/>
      <c r="E30" s="5">
        <v>80</v>
      </c>
      <c r="F30" s="6">
        <v>5</v>
      </c>
      <c r="G30" s="20">
        <v>0.1</v>
      </c>
      <c r="H30" s="6"/>
      <c r="I30" s="8">
        <f t="shared" si="0"/>
        <v>40</v>
      </c>
      <c r="J30" s="5"/>
      <c r="K30" s="8"/>
      <c r="L30" s="5"/>
      <c r="M30" s="5"/>
      <c r="N30" s="5"/>
    </row>
    <row r="31" spans="1:14" ht="15.75">
      <c r="A31" s="10"/>
      <c r="B31" s="10"/>
      <c r="C31" s="11" t="s">
        <v>49</v>
      </c>
      <c r="D31" s="5"/>
      <c r="E31" s="5">
        <v>2</v>
      </c>
      <c r="F31" s="6">
        <v>10</v>
      </c>
      <c r="G31" s="20">
        <v>4.5</v>
      </c>
      <c r="H31" s="6"/>
      <c r="I31" s="8">
        <f t="shared" si="0"/>
        <v>90</v>
      </c>
      <c r="J31" s="5"/>
      <c r="K31" s="8"/>
      <c r="L31" s="5"/>
      <c r="M31" s="5"/>
      <c r="N31" s="5"/>
    </row>
    <row r="32" spans="1:14" ht="15.75">
      <c r="A32" s="10"/>
      <c r="B32" s="10"/>
      <c r="C32" s="11" t="s">
        <v>48</v>
      </c>
      <c r="D32" s="5"/>
      <c r="E32" s="5">
        <v>2</v>
      </c>
      <c r="F32" s="6">
        <v>10</v>
      </c>
      <c r="G32" s="20">
        <v>0.98</v>
      </c>
      <c r="H32" s="6"/>
      <c r="I32" s="8">
        <f t="shared" si="0"/>
        <v>19.6</v>
      </c>
      <c r="J32" s="5"/>
      <c r="K32" s="8"/>
      <c r="L32" s="5"/>
      <c r="M32" s="5"/>
      <c r="N32" s="5"/>
    </row>
    <row r="33" spans="1:14" ht="15.75">
      <c r="A33" s="10"/>
      <c r="B33" s="10"/>
      <c r="C33" s="11" t="s">
        <v>41</v>
      </c>
      <c r="D33" s="5"/>
      <c r="E33" s="5">
        <v>2</v>
      </c>
      <c r="F33" s="6">
        <v>20</v>
      </c>
      <c r="G33" s="20">
        <v>0.1</v>
      </c>
      <c r="H33" s="6"/>
      <c r="I33" s="8">
        <f t="shared" si="0"/>
        <v>4</v>
      </c>
      <c r="J33" s="5"/>
      <c r="K33" s="8"/>
      <c r="L33" s="5"/>
      <c r="M33" s="5"/>
      <c r="N33" s="5"/>
    </row>
    <row r="34" spans="1:14" ht="15.75">
      <c r="A34" s="10"/>
      <c r="B34" s="10"/>
      <c r="C34" s="11" t="s">
        <v>50</v>
      </c>
      <c r="D34" s="5"/>
      <c r="E34" s="5">
        <v>1</v>
      </c>
      <c r="F34" s="6">
        <v>29.1</v>
      </c>
      <c r="G34" s="20">
        <v>4.5</v>
      </c>
      <c r="H34" s="6"/>
      <c r="I34" s="8">
        <f t="shared" si="0"/>
        <v>130.95000000000002</v>
      </c>
      <c r="J34" s="5"/>
      <c r="K34" s="8"/>
      <c r="L34" s="5"/>
      <c r="M34" s="5"/>
      <c r="N34" s="5"/>
    </row>
    <row r="35" spans="1:14" ht="15.75">
      <c r="A35" s="10"/>
      <c r="B35" s="10"/>
      <c r="C35" s="11" t="s">
        <v>58</v>
      </c>
      <c r="D35" s="5"/>
      <c r="E35" s="5">
        <v>1</v>
      </c>
      <c r="F35" s="6">
        <v>29.1</v>
      </c>
      <c r="G35" s="20">
        <v>1.18</v>
      </c>
      <c r="H35" s="6"/>
      <c r="I35" s="8">
        <f t="shared" si="0"/>
        <v>34.338</v>
      </c>
      <c r="J35" s="5"/>
      <c r="K35" s="8"/>
      <c r="L35" s="5"/>
      <c r="M35" s="5"/>
      <c r="N35" s="5"/>
    </row>
    <row r="36" spans="1:14" ht="15.75">
      <c r="A36" s="10"/>
      <c r="B36" s="10"/>
      <c r="C36" s="11" t="s">
        <v>41</v>
      </c>
      <c r="D36" s="5"/>
      <c r="E36" s="5">
        <v>1</v>
      </c>
      <c r="F36" s="6">
        <v>60</v>
      </c>
      <c r="G36" s="20">
        <v>0.1</v>
      </c>
      <c r="H36" s="6"/>
      <c r="I36" s="8">
        <f t="shared" si="0"/>
        <v>6</v>
      </c>
      <c r="J36" s="5"/>
      <c r="K36" s="8"/>
      <c r="L36" s="5"/>
      <c r="M36" s="5"/>
      <c r="N36" s="5"/>
    </row>
    <row r="37" spans="1:14" ht="15.75">
      <c r="A37" s="10"/>
      <c r="B37" s="10"/>
      <c r="C37" s="11" t="s">
        <v>52</v>
      </c>
      <c r="D37" s="5"/>
      <c r="E37" s="5"/>
      <c r="F37" s="6"/>
      <c r="G37" s="20"/>
      <c r="H37" s="6"/>
      <c r="I37" s="8">
        <v>25</v>
      </c>
      <c r="J37" s="5"/>
      <c r="K37" s="8"/>
      <c r="L37" s="5"/>
      <c r="M37" s="5"/>
      <c r="N37" s="5"/>
    </row>
    <row r="38" spans="1:14" ht="15.75">
      <c r="A38" s="10"/>
      <c r="B38" s="10"/>
      <c r="C38" s="11"/>
      <c r="D38" s="5"/>
      <c r="E38" s="5"/>
      <c r="F38" s="6"/>
      <c r="G38" s="6"/>
      <c r="H38" s="8"/>
      <c r="I38" s="7">
        <f>SUM(I27:I37)</f>
        <v>1714.288</v>
      </c>
      <c r="J38" s="23">
        <v>78.56</v>
      </c>
      <c r="K38" s="8">
        <f>I38*J38</f>
        <v>134674.46528</v>
      </c>
      <c r="L38" s="23">
        <v>104.4</v>
      </c>
      <c r="M38" s="23">
        <v>78.56</v>
      </c>
      <c r="N38" s="23">
        <v>81.93</v>
      </c>
    </row>
    <row r="39" spans="1:14" ht="69" customHeight="1">
      <c r="A39" s="10">
        <v>6</v>
      </c>
      <c r="B39" s="10" t="s">
        <v>16</v>
      </c>
      <c r="C39" s="11" t="s">
        <v>63</v>
      </c>
      <c r="D39" s="5" t="s">
        <v>17</v>
      </c>
      <c r="E39" s="5"/>
      <c r="F39" s="6"/>
      <c r="G39" s="6"/>
      <c r="H39" s="6"/>
      <c r="I39" s="6"/>
      <c r="J39" s="5"/>
      <c r="K39" s="6"/>
      <c r="L39" s="5"/>
      <c r="M39" s="5"/>
      <c r="N39" s="5"/>
    </row>
    <row r="40" spans="1:14" ht="15.75">
      <c r="A40" s="10"/>
      <c r="B40" s="10"/>
      <c r="C40" s="11" t="s">
        <v>42</v>
      </c>
      <c r="D40" s="5"/>
      <c r="E40" s="5">
        <v>1</v>
      </c>
      <c r="F40" s="6">
        <v>190</v>
      </c>
      <c r="G40" s="6">
        <v>2.4</v>
      </c>
      <c r="H40" s="6"/>
      <c r="I40" s="8">
        <f>PRODUCT(E40:H40)</f>
        <v>456</v>
      </c>
      <c r="J40" s="5"/>
      <c r="K40" s="6"/>
      <c r="L40" s="5"/>
      <c r="M40" s="5"/>
      <c r="N40" s="5"/>
    </row>
    <row r="41" spans="1:14" ht="15.75">
      <c r="A41" s="10"/>
      <c r="B41" s="10"/>
      <c r="C41" s="11"/>
      <c r="D41" s="5"/>
      <c r="E41" s="5"/>
      <c r="F41" s="6"/>
      <c r="G41" s="6"/>
      <c r="H41" s="6"/>
      <c r="I41" s="8">
        <f>SUM(I40:I40)</f>
        <v>456</v>
      </c>
      <c r="J41" s="23">
        <v>240.58</v>
      </c>
      <c r="K41" s="8">
        <f>I41*J41</f>
        <v>109704.48000000001</v>
      </c>
      <c r="L41" s="23">
        <v>130.5</v>
      </c>
      <c r="M41" s="23">
        <v>240.58</v>
      </c>
      <c r="N41" s="23">
        <v>273.09</v>
      </c>
    </row>
    <row r="42" spans="1:14" ht="69" customHeight="1">
      <c r="A42" s="10">
        <v>7</v>
      </c>
      <c r="B42" s="10" t="s">
        <v>18</v>
      </c>
      <c r="C42" s="11" t="s">
        <v>64</v>
      </c>
      <c r="D42" s="5" t="s">
        <v>17</v>
      </c>
      <c r="E42" s="5"/>
      <c r="F42" s="6"/>
      <c r="G42" s="6"/>
      <c r="H42" s="8"/>
      <c r="I42" s="7"/>
      <c r="J42" s="5"/>
      <c r="K42" s="8"/>
      <c r="L42" s="5"/>
      <c r="M42" s="5"/>
      <c r="N42" s="5"/>
    </row>
    <row r="43" spans="1:14" ht="15.75">
      <c r="A43" s="10"/>
      <c r="B43" s="10"/>
      <c r="C43" s="11" t="s">
        <v>20</v>
      </c>
      <c r="D43" s="5"/>
      <c r="E43" s="5">
        <v>1</v>
      </c>
      <c r="F43" s="6">
        <v>190</v>
      </c>
      <c r="G43" s="20">
        <v>2.4</v>
      </c>
      <c r="H43" s="6"/>
      <c r="I43" s="8">
        <f aca="true" t="shared" si="1" ref="I43:I50">PRODUCT(E43:H43)</f>
        <v>456</v>
      </c>
      <c r="J43" s="5"/>
      <c r="K43" s="8"/>
      <c r="L43" s="5"/>
      <c r="M43" s="5"/>
      <c r="N43" s="5"/>
    </row>
    <row r="44" spans="1:14" ht="15.75">
      <c r="A44" s="10"/>
      <c r="B44" s="10"/>
      <c r="C44" s="11" t="s">
        <v>19</v>
      </c>
      <c r="D44" s="5"/>
      <c r="E44" s="5">
        <v>80</v>
      </c>
      <c r="F44" s="6">
        <v>3</v>
      </c>
      <c r="G44" s="20">
        <v>0.212</v>
      </c>
      <c r="H44" s="6"/>
      <c r="I44" s="8">
        <f t="shared" si="1"/>
        <v>50.879999999999995</v>
      </c>
      <c r="J44" s="5"/>
      <c r="K44" s="8"/>
      <c r="L44" s="5"/>
      <c r="M44" s="5"/>
      <c r="N44" s="5"/>
    </row>
    <row r="45" spans="1:14" ht="15.75">
      <c r="A45" s="10"/>
      <c r="B45" s="10"/>
      <c r="C45" s="11" t="s">
        <v>53</v>
      </c>
      <c r="D45" s="5"/>
      <c r="E45" s="5">
        <v>1</v>
      </c>
      <c r="F45" s="6">
        <v>190</v>
      </c>
      <c r="G45" s="20">
        <v>0.1</v>
      </c>
      <c r="H45" s="6"/>
      <c r="I45" s="8">
        <f t="shared" si="1"/>
        <v>19</v>
      </c>
      <c r="J45" s="5"/>
      <c r="K45" s="8"/>
      <c r="L45" s="5"/>
      <c r="M45" s="5"/>
      <c r="N45" s="5"/>
    </row>
    <row r="46" spans="1:14" ht="15.75">
      <c r="A46" s="10"/>
      <c r="B46" s="10"/>
      <c r="C46" s="11" t="s">
        <v>54</v>
      </c>
      <c r="D46" s="5"/>
      <c r="E46" s="5">
        <v>80</v>
      </c>
      <c r="F46" s="6">
        <v>2.4</v>
      </c>
      <c r="G46" s="20">
        <v>0.062</v>
      </c>
      <c r="H46" s="6"/>
      <c r="I46" s="8">
        <f t="shared" si="1"/>
        <v>11.904</v>
      </c>
      <c r="J46" s="5"/>
      <c r="K46" s="8"/>
      <c r="L46" s="5"/>
      <c r="M46" s="5"/>
      <c r="N46" s="5"/>
    </row>
    <row r="47" spans="1:14" ht="15.75">
      <c r="A47" s="10"/>
      <c r="B47" s="10"/>
      <c r="C47" s="11" t="s">
        <v>49</v>
      </c>
      <c r="D47" s="5"/>
      <c r="E47" s="5">
        <v>2</v>
      </c>
      <c r="F47" s="6">
        <v>10</v>
      </c>
      <c r="G47" s="20">
        <v>0.212</v>
      </c>
      <c r="H47" s="6"/>
      <c r="I47" s="8">
        <f t="shared" si="1"/>
        <v>4.24</v>
      </c>
      <c r="J47" s="5"/>
      <c r="K47" s="8"/>
      <c r="L47" s="5"/>
      <c r="M47" s="5"/>
      <c r="N47" s="5"/>
    </row>
    <row r="48" spans="1:14" ht="15.75">
      <c r="A48" s="10"/>
      <c r="B48" s="10"/>
      <c r="C48" s="11" t="s">
        <v>55</v>
      </c>
      <c r="D48" s="5"/>
      <c r="E48" s="5">
        <v>2</v>
      </c>
      <c r="F48" s="6">
        <v>10</v>
      </c>
      <c r="G48" s="20">
        <v>0.062</v>
      </c>
      <c r="H48" s="6"/>
      <c r="I48" s="8">
        <f t="shared" si="1"/>
        <v>1.24</v>
      </c>
      <c r="J48" s="5"/>
      <c r="K48" s="8"/>
      <c r="L48" s="5"/>
      <c r="M48" s="5"/>
      <c r="N48" s="5"/>
    </row>
    <row r="49" spans="1:14" ht="15.75">
      <c r="A49" s="10"/>
      <c r="B49" s="10"/>
      <c r="C49" s="11" t="s">
        <v>50</v>
      </c>
      <c r="D49" s="5"/>
      <c r="E49" s="5">
        <v>1</v>
      </c>
      <c r="F49" s="6">
        <v>29.1</v>
      </c>
      <c r="G49" s="20">
        <v>0.212</v>
      </c>
      <c r="H49" s="6"/>
      <c r="I49" s="8">
        <f t="shared" si="1"/>
        <v>6.1692</v>
      </c>
      <c r="J49" s="5"/>
      <c r="K49" s="8"/>
      <c r="L49" s="5"/>
      <c r="M49" s="5"/>
      <c r="N49" s="5"/>
    </row>
    <row r="50" spans="1:14" ht="15.75">
      <c r="A50" s="10"/>
      <c r="B50" s="10"/>
      <c r="C50" s="11" t="s">
        <v>51</v>
      </c>
      <c r="D50" s="5"/>
      <c r="E50" s="5">
        <v>1</v>
      </c>
      <c r="F50" s="6">
        <v>29.1</v>
      </c>
      <c r="G50" s="20">
        <v>0.062</v>
      </c>
      <c r="H50" s="6"/>
      <c r="I50" s="8">
        <f t="shared" si="1"/>
        <v>1.8042</v>
      </c>
      <c r="J50" s="5"/>
      <c r="K50" s="8"/>
      <c r="L50" s="5"/>
      <c r="M50" s="5"/>
      <c r="N50" s="5"/>
    </row>
    <row r="51" spans="1:14" ht="15.75">
      <c r="A51" s="10"/>
      <c r="B51" s="10"/>
      <c r="C51" s="11"/>
      <c r="D51" s="5"/>
      <c r="E51" s="5"/>
      <c r="F51" s="6"/>
      <c r="G51" s="6"/>
      <c r="H51" s="8"/>
      <c r="I51" s="7">
        <f>SUM(I43:I50)</f>
        <v>551.2374000000001</v>
      </c>
      <c r="J51" s="23">
        <v>86.48</v>
      </c>
      <c r="K51" s="8">
        <f>I51*J51</f>
        <v>47671.01035200001</v>
      </c>
      <c r="L51" s="23">
        <v>87</v>
      </c>
      <c r="M51" s="23">
        <v>93.29</v>
      </c>
      <c r="N51" s="23">
        <v>86.48</v>
      </c>
    </row>
    <row r="52" spans="1:14" ht="47.25">
      <c r="A52" s="10">
        <v>8</v>
      </c>
      <c r="B52" s="10" t="s">
        <v>70</v>
      </c>
      <c r="C52" s="11" t="s">
        <v>71</v>
      </c>
      <c r="D52" s="5" t="s">
        <v>15</v>
      </c>
      <c r="E52" s="5"/>
      <c r="F52" s="6"/>
      <c r="G52" s="6"/>
      <c r="H52" s="6"/>
      <c r="I52" s="6"/>
      <c r="J52" s="5"/>
      <c r="K52" s="6"/>
      <c r="L52" s="5"/>
      <c r="M52" s="5"/>
      <c r="N52" s="5"/>
    </row>
    <row r="53" spans="1:14" ht="15.75">
      <c r="A53" s="10"/>
      <c r="B53" s="10"/>
      <c r="C53" s="11" t="s">
        <v>19</v>
      </c>
      <c r="D53" s="5"/>
      <c r="E53" s="5">
        <v>20</v>
      </c>
      <c r="F53" s="6">
        <v>3</v>
      </c>
      <c r="G53" s="6">
        <v>4.5</v>
      </c>
      <c r="H53" s="6"/>
      <c r="I53" s="8">
        <f>PRODUCT(E53:H53)</f>
        <v>270</v>
      </c>
      <c r="J53" s="5"/>
      <c r="K53" s="6"/>
      <c r="L53" s="5"/>
      <c r="M53" s="5"/>
      <c r="N53" s="5"/>
    </row>
    <row r="54" spans="1:14" ht="15.75">
      <c r="A54" s="10"/>
      <c r="B54" s="10"/>
      <c r="C54" s="11" t="s">
        <v>53</v>
      </c>
      <c r="D54" s="5"/>
      <c r="E54" s="5">
        <v>1</v>
      </c>
      <c r="F54" s="6">
        <v>60</v>
      </c>
      <c r="G54" s="6">
        <v>1.8</v>
      </c>
      <c r="H54" s="6"/>
      <c r="I54" s="8">
        <f>PRODUCT(E54:H54)</f>
        <v>108</v>
      </c>
      <c r="J54" s="5"/>
      <c r="K54" s="6"/>
      <c r="L54" s="5"/>
      <c r="M54" s="5"/>
      <c r="N54" s="5"/>
    </row>
    <row r="55" spans="1:14" ht="15.75">
      <c r="A55" s="10"/>
      <c r="B55" s="10"/>
      <c r="C55" s="11" t="s">
        <v>57</v>
      </c>
      <c r="D55" s="5"/>
      <c r="E55" s="5">
        <v>20</v>
      </c>
      <c r="F55" s="6">
        <v>2.4</v>
      </c>
      <c r="G55" s="6">
        <v>0.98</v>
      </c>
      <c r="H55" s="6"/>
      <c r="I55" s="8">
        <f>PRODUCT(E55:H55)</f>
        <v>47.04</v>
      </c>
      <c r="J55" s="5"/>
      <c r="K55" s="6"/>
      <c r="L55" s="5"/>
      <c r="M55" s="5"/>
      <c r="N55" s="5"/>
    </row>
    <row r="56" spans="1:14" ht="15.75">
      <c r="A56" s="10"/>
      <c r="B56" s="10"/>
      <c r="C56" s="11"/>
      <c r="D56" s="5"/>
      <c r="E56" s="5"/>
      <c r="F56" s="6"/>
      <c r="G56" s="6"/>
      <c r="H56" s="6"/>
      <c r="I56" s="8">
        <f>SUM(I53:I55)</f>
        <v>425.04</v>
      </c>
      <c r="J56" s="23">
        <v>30</v>
      </c>
      <c r="K56" s="8">
        <f>I56*J56</f>
        <v>12751.2</v>
      </c>
      <c r="L56" s="23"/>
      <c r="M56" s="23"/>
      <c r="N56" s="23"/>
    </row>
    <row r="57" spans="1:14" ht="63">
      <c r="A57" s="10">
        <v>9</v>
      </c>
      <c r="B57" s="10" t="s">
        <v>56</v>
      </c>
      <c r="C57" s="11" t="s">
        <v>69</v>
      </c>
      <c r="D57" s="5" t="s">
        <v>17</v>
      </c>
      <c r="E57" s="5"/>
      <c r="F57" s="6"/>
      <c r="G57" s="6"/>
      <c r="H57" s="6"/>
      <c r="I57" s="6"/>
      <c r="J57" s="5"/>
      <c r="K57" s="6"/>
      <c r="L57" s="5"/>
      <c r="M57" s="5"/>
      <c r="N57" s="5"/>
    </row>
    <row r="58" spans="1:14" ht="15.75">
      <c r="A58" s="10"/>
      <c r="B58" s="10"/>
      <c r="C58" s="11" t="s">
        <v>42</v>
      </c>
      <c r="D58" s="5"/>
      <c r="E58" s="5">
        <v>1</v>
      </c>
      <c r="F58" s="6">
        <v>60</v>
      </c>
      <c r="G58" s="6">
        <v>2.4</v>
      </c>
      <c r="H58" s="6"/>
      <c r="I58" s="8">
        <f>PRODUCT(E58:H58)</f>
        <v>144</v>
      </c>
      <c r="J58" s="5"/>
      <c r="K58" s="6"/>
      <c r="L58" s="5"/>
      <c r="M58" s="5"/>
      <c r="N58" s="5"/>
    </row>
    <row r="59" spans="1:14" ht="15.75">
      <c r="A59" s="10"/>
      <c r="B59" s="10"/>
      <c r="C59" s="11"/>
      <c r="D59" s="5"/>
      <c r="E59" s="5"/>
      <c r="F59" s="6"/>
      <c r="G59" s="6"/>
      <c r="H59" s="6"/>
      <c r="I59" s="8">
        <f>SUM(I58:I58)</f>
        <v>144</v>
      </c>
      <c r="J59" s="23">
        <v>30</v>
      </c>
      <c r="K59" s="8">
        <f>I59*J59</f>
        <v>4320</v>
      </c>
      <c r="L59" s="23"/>
      <c r="M59" s="23"/>
      <c r="N59" s="23"/>
    </row>
    <row r="60" spans="1:14" ht="15.75">
      <c r="A60" s="9"/>
      <c r="B60" s="9"/>
      <c r="C60" s="14" t="s">
        <v>60</v>
      </c>
      <c r="D60" s="9"/>
      <c r="E60" s="9"/>
      <c r="F60" s="9"/>
      <c r="G60" s="9"/>
      <c r="H60" s="8"/>
      <c r="I60" s="7"/>
      <c r="J60" s="8"/>
      <c r="K60" s="12">
        <f>SUM(K6:K59)</f>
        <v>585722.7126569999</v>
      </c>
      <c r="L60" s="8"/>
      <c r="M60" s="8"/>
      <c r="N60" s="8"/>
    </row>
    <row r="61" spans="1:14" ht="15.75">
      <c r="A61" s="9" t="s">
        <v>43</v>
      </c>
      <c r="B61" s="9"/>
      <c r="C61" s="14" t="s">
        <v>44</v>
      </c>
      <c r="D61" s="9"/>
      <c r="E61" s="9"/>
      <c r="F61" s="9"/>
      <c r="G61" s="9"/>
      <c r="H61" s="8"/>
      <c r="I61" s="7"/>
      <c r="J61" s="8"/>
      <c r="K61" s="12">
        <f>K60*18%</f>
        <v>105430.08827825998</v>
      </c>
      <c r="L61" s="8"/>
      <c r="M61" s="8"/>
      <c r="N61" s="8"/>
    </row>
    <row r="62" spans="1:14" ht="15.75">
      <c r="A62" s="9" t="s">
        <v>43</v>
      </c>
      <c r="B62" s="9"/>
      <c r="C62" s="14" t="s">
        <v>45</v>
      </c>
      <c r="D62" s="9"/>
      <c r="E62" s="9"/>
      <c r="F62" s="9"/>
      <c r="G62" s="9"/>
      <c r="H62" s="8"/>
      <c r="I62" s="7"/>
      <c r="J62" s="8"/>
      <c r="K62" s="12">
        <f>K60+K61</f>
        <v>691152.8009352599</v>
      </c>
      <c r="L62" s="8"/>
      <c r="M62" s="8"/>
      <c r="N62" s="8"/>
    </row>
    <row r="63" spans="1:14" ht="15.75">
      <c r="A63" s="9"/>
      <c r="B63" s="9"/>
      <c r="C63" s="14"/>
      <c r="D63" s="9"/>
      <c r="E63" s="9"/>
      <c r="F63" s="9"/>
      <c r="G63" s="9"/>
      <c r="H63" s="8"/>
      <c r="I63" s="27"/>
      <c r="J63" s="28"/>
      <c r="K63" s="29">
        <f>ROUND(K62,-2)</f>
        <v>691200</v>
      </c>
      <c r="L63" s="8"/>
      <c r="M63" s="8"/>
      <c r="N63" s="8"/>
    </row>
    <row r="64" spans="1:14" ht="15.75">
      <c r="A64" s="26"/>
      <c r="B64" s="2"/>
      <c r="C64" s="2"/>
      <c r="D64" s="2"/>
      <c r="E64" s="2"/>
      <c r="F64" s="2"/>
      <c r="G64" s="2"/>
      <c r="H64" s="2"/>
      <c r="I64" s="74"/>
      <c r="J64" s="75"/>
      <c r="K64" s="76"/>
      <c r="L64" s="2"/>
      <c r="M64" s="2"/>
      <c r="N64" s="2"/>
    </row>
    <row r="65" spans="1:14" ht="15.75">
      <c r="A65" s="26"/>
      <c r="B65" s="2"/>
      <c r="C65" s="2"/>
      <c r="D65" s="2"/>
      <c r="E65" s="2"/>
      <c r="F65" s="2"/>
      <c r="G65" s="2"/>
      <c r="H65" s="2"/>
      <c r="I65" s="77"/>
      <c r="J65" s="78"/>
      <c r="K65" s="79"/>
      <c r="L65" s="2"/>
      <c r="M65" s="2"/>
      <c r="N65" s="2"/>
    </row>
    <row r="66" spans="1:14" ht="15.75">
      <c r="A66" s="26"/>
      <c r="B66" s="2"/>
      <c r="C66" s="2"/>
      <c r="D66" s="2"/>
      <c r="E66" s="2"/>
      <c r="F66" s="2"/>
      <c r="G66" s="2"/>
      <c r="H66" s="2"/>
      <c r="I66" s="77"/>
      <c r="J66" s="78"/>
      <c r="K66" s="79"/>
      <c r="L66" s="2"/>
      <c r="M66" s="2"/>
      <c r="N66" s="2"/>
    </row>
    <row r="67" spans="1:14" ht="15.75">
      <c r="A67" s="26"/>
      <c r="B67" s="2"/>
      <c r="C67" s="2"/>
      <c r="D67" s="2"/>
      <c r="E67" s="2"/>
      <c r="F67" s="2"/>
      <c r="G67" s="2"/>
      <c r="H67" s="2"/>
      <c r="I67" s="77"/>
      <c r="J67" s="78"/>
      <c r="K67" s="79"/>
      <c r="L67" s="2"/>
      <c r="M67" s="2"/>
      <c r="N67" s="2"/>
    </row>
    <row r="68" spans="1:14" ht="15.75">
      <c r="A68" s="26"/>
      <c r="B68" s="2"/>
      <c r="C68" s="2"/>
      <c r="D68" s="2"/>
      <c r="E68" s="2"/>
      <c r="F68" s="2"/>
      <c r="G68" s="2"/>
      <c r="H68" s="2"/>
      <c r="I68" s="80"/>
      <c r="J68" s="81"/>
      <c r="K68" s="82"/>
      <c r="L68" s="2"/>
      <c r="M68" s="2"/>
      <c r="N68" s="2"/>
    </row>
    <row r="69" spans="1:14" ht="15.75">
      <c r="A69" s="26"/>
      <c r="B69" s="2"/>
      <c r="C69" s="2"/>
      <c r="D69" s="2"/>
      <c r="E69" s="2"/>
      <c r="F69" s="26"/>
      <c r="G69" s="26"/>
      <c r="H69" s="26"/>
      <c r="I69" s="71" t="s">
        <v>46</v>
      </c>
      <c r="J69" s="72"/>
      <c r="K69" s="73"/>
      <c r="L69" s="2"/>
      <c r="M69" s="2"/>
      <c r="N69" s="2"/>
    </row>
  </sheetData>
  <sheetProtection/>
  <mergeCells count="6">
    <mergeCell ref="A1:K1"/>
    <mergeCell ref="A2:K2"/>
    <mergeCell ref="A3:K3"/>
    <mergeCell ref="L3:N3"/>
    <mergeCell ref="I64:K68"/>
    <mergeCell ref="I69:K69"/>
  </mergeCells>
  <printOptions/>
  <pageMargins left="0.1968503937007874" right="0.1968503937007874" top="0.2362204724409449" bottom="0.2362204724409449" header="0.03937007874015748" footer="0.03937007874015748"/>
  <pageSetup fitToHeight="32"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U70"/>
  <sheetViews>
    <sheetView view="pageBreakPreview" zoomScale="93" zoomScaleSheetLayoutView="93" zoomScalePageLayoutView="0" workbookViewId="0" topLeftCell="B1">
      <pane ySplit="4" topLeftCell="A5" activePane="bottomLeft" state="frozen"/>
      <selection pane="topLeft" activeCell="A1" sqref="A1"/>
      <selection pane="bottomLeft" activeCell="W5" sqref="W5"/>
    </sheetView>
  </sheetViews>
  <sheetFormatPr defaultColWidth="9.140625" defaultRowHeight="15"/>
  <cols>
    <col min="1" max="1" width="6.28125" style="3" bestFit="1" customWidth="1"/>
    <col min="2" max="2" width="13.00390625" style="1" bestFit="1" customWidth="1"/>
    <col min="3" max="3" width="60.00390625" style="1" bestFit="1" customWidth="1"/>
    <col min="4" max="4" width="5.421875" style="1" bestFit="1" customWidth="1"/>
    <col min="5" max="5" width="5.57421875" style="1" bestFit="1" customWidth="1"/>
    <col min="6" max="6" width="7.8515625" style="3" bestFit="1" customWidth="1"/>
    <col min="7" max="7" width="6.7109375" style="3" bestFit="1" customWidth="1"/>
    <col min="8" max="8" width="5.00390625" style="3" bestFit="1" customWidth="1"/>
    <col min="9" max="9" width="9.57421875" style="1" bestFit="1" customWidth="1"/>
    <col min="10" max="10" width="8.140625" style="1" customWidth="1"/>
    <col min="11" max="11" width="17.57421875" style="1" bestFit="1" customWidth="1"/>
    <col min="12" max="12" width="9.421875" style="1" hidden="1" customWidth="1"/>
    <col min="13" max="13" width="8.421875" style="1" hidden="1" customWidth="1"/>
    <col min="14" max="14" width="8.140625" style="1" hidden="1" customWidth="1"/>
    <col min="15" max="15" width="5.57421875" style="1" hidden="1" customWidth="1"/>
    <col min="16" max="16" width="7.8515625" style="3" hidden="1" customWidth="1"/>
    <col min="17" max="17" width="6.7109375" style="3" hidden="1" customWidth="1"/>
    <col min="18" max="18" width="5.00390625" style="3" hidden="1" customWidth="1"/>
    <col min="19" max="19" width="9.57421875" style="1" bestFit="1" customWidth="1"/>
    <col min="20" max="20" width="8.140625" style="1" customWidth="1"/>
    <col min="21" max="21" width="17.57421875" style="1" bestFit="1" customWidth="1"/>
    <col min="22" max="16384" width="9.140625" style="1" customWidth="1"/>
  </cols>
  <sheetData>
    <row r="1" spans="1:21" ht="15.75">
      <c r="A1" s="69" t="s">
        <v>39</v>
      </c>
      <c r="B1" s="70"/>
      <c r="C1" s="70"/>
      <c r="D1" s="70"/>
      <c r="E1" s="70"/>
      <c r="F1" s="70"/>
      <c r="G1" s="70"/>
      <c r="H1" s="70"/>
      <c r="I1" s="70"/>
      <c r="J1" s="70"/>
      <c r="K1" s="70"/>
      <c r="L1" s="2"/>
      <c r="M1" s="2"/>
      <c r="N1" s="2"/>
      <c r="O1" s="2"/>
      <c r="P1" s="2"/>
      <c r="Q1" s="2"/>
      <c r="R1" s="2"/>
      <c r="S1" s="2"/>
      <c r="T1" s="2"/>
      <c r="U1" s="2"/>
    </row>
    <row r="2" spans="1:21" ht="15.75">
      <c r="A2" s="65" t="s">
        <v>59</v>
      </c>
      <c r="B2" s="66"/>
      <c r="C2" s="66"/>
      <c r="D2" s="66"/>
      <c r="E2" s="66"/>
      <c r="F2" s="66"/>
      <c r="G2" s="66"/>
      <c r="H2" s="66"/>
      <c r="I2" s="66"/>
      <c r="J2" s="66"/>
      <c r="K2" s="66"/>
      <c r="L2" s="2"/>
      <c r="M2" s="2"/>
      <c r="N2" s="2"/>
      <c r="O2" s="2"/>
      <c r="P2" s="2"/>
      <c r="Q2" s="2"/>
      <c r="R2" s="2"/>
      <c r="S2" s="2"/>
      <c r="T2" s="2"/>
      <c r="U2" s="2"/>
    </row>
    <row r="3" spans="1:21" s="13" customFormat="1" ht="15.75" customHeight="1">
      <c r="A3" s="67" t="s">
        <v>38</v>
      </c>
      <c r="B3" s="68"/>
      <c r="C3" s="68"/>
      <c r="D3" s="68"/>
      <c r="E3" s="68"/>
      <c r="F3" s="68"/>
      <c r="G3" s="68"/>
      <c r="H3" s="68"/>
      <c r="I3" s="68"/>
      <c r="J3" s="68"/>
      <c r="K3" s="68"/>
      <c r="L3" s="83" t="s">
        <v>68</v>
      </c>
      <c r="M3" s="83"/>
      <c r="N3" s="83"/>
      <c r="O3" s="84" t="s">
        <v>76</v>
      </c>
      <c r="P3" s="84"/>
      <c r="Q3" s="84"/>
      <c r="R3" s="84"/>
      <c r="S3" s="84"/>
      <c r="T3" s="84"/>
      <c r="U3" s="84"/>
    </row>
    <row r="4" spans="1:21" s="4" customFormat="1" ht="15.75">
      <c r="A4" s="24" t="s">
        <v>21</v>
      </c>
      <c r="B4" s="24" t="s">
        <v>0</v>
      </c>
      <c r="C4" s="25" t="s">
        <v>1</v>
      </c>
      <c r="D4" s="25" t="s">
        <v>2</v>
      </c>
      <c r="E4" s="25" t="s">
        <v>3</v>
      </c>
      <c r="F4" s="25" t="s">
        <v>4</v>
      </c>
      <c r="G4" s="25" t="s">
        <v>5</v>
      </c>
      <c r="H4" s="25" t="s">
        <v>6</v>
      </c>
      <c r="I4" s="25" t="s">
        <v>34</v>
      </c>
      <c r="J4" s="25" t="s">
        <v>7</v>
      </c>
      <c r="K4" s="25" t="s">
        <v>35</v>
      </c>
      <c r="L4" s="25" t="s">
        <v>65</v>
      </c>
      <c r="M4" s="25" t="s">
        <v>66</v>
      </c>
      <c r="N4" s="25" t="s">
        <v>67</v>
      </c>
      <c r="O4" s="25" t="s">
        <v>3</v>
      </c>
      <c r="P4" s="25" t="s">
        <v>4</v>
      </c>
      <c r="Q4" s="25" t="s">
        <v>5</v>
      </c>
      <c r="R4" s="25" t="s">
        <v>6</v>
      </c>
      <c r="S4" s="25" t="s">
        <v>34</v>
      </c>
      <c r="T4" s="25" t="s">
        <v>7</v>
      </c>
      <c r="U4" s="25" t="s">
        <v>35</v>
      </c>
    </row>
    <row r="5" spans="1:21" ht="184.5" customHeight="1">
      <c r="A5" s="10">
        <v>1</v>
      </c>
      <c r="B5" s="10" t="s">
        <v>8</v>
      </c>
      <c r="C5" s="11" t="s">
        <v>74</v>
      </c>
      <c r="D5" s="5" t="s">
        <v>9</v>
      </c>
      <c r="E5" s="2"/>
      <c r="F5" s="2"/>
      <c r="G5" s="2"/>
      <c r="H5" s="2"/>
      <c r="I5" s="2"/>
      <c r="J5" s="2"/>
      <c r="K5" s="2"/>
      <c r="L5" s="2"/>
      <c r="M5" s="2"/>
      <c r="N5" s="2"/>
      <c r="O5" s="2"/>
      <c r="P5" s="2"/>
      <c r="Q5" s="2"/>
      <c r="R5" s="2"/>
      <c r="S5" s="2"/>
      <c r="T5" s="2"/>
      <c r="U5" s="2"/>
    </row>
    <row r="6" spans="1:21" ht="15.75">
      <c r="A6" s="10"/>
      <c r="B6" s="10"/>
      <c r="C6" s="11" t="s">
        <v>40</v>
      </c>
      <c r="D6" s="5"/>
      <c r="E6" s="5">
        <v>80</v>
      </c>
      <c r="F6" s="6">
        <v>0.375</v>
      </c>
      <c r="G6" s="6">
        <v>0.375</v>
      </c>
      <c r="H6" s="6">
        <v>0.675</v>
      </c>
      <c r="I6" s="8">
        <f>PRODUCT(E6:H6)</f>
        <v>7.593750000000001</v>
      </c>
      <c r="J6" s="5"/>
      <c r="K6" s="8"/>
      <c r="L6" s="5"/>
      <c r="M6" s="5"/>
      <c r="N6" s="5"/>
      <c r="O6" s="5">
        <v>80</v>
      </c>
      <c r="P6" s="6">
        <v>0.075</v>
      </c>
      <c r="Q6" s="6">
        <v>0.075</v>
      </c>
      <c r="R6" s="6">
        <v>0.975</v>
      </c>
      <c r="S6" s="8">
        <f>PRODUCT(O6:R6)</f>
        <v>0.43875</v>
      </c>
      <c r="T6" s="5"/>
      <c r="U6" s="8"/>
    </row>
    <row r="7" spans="1:21" ht="15.75">
      <c r="A7" s="10"/>
      <c r="B7" s="10"/>
      <c r="C7" s="11" t="s">
        <v>37</v>
      </c>
      <c r="D7" s="5"/>
      <c r="E7" s="5">
        <v>1</v>
      </c>
      <c r="F7" s="6">
        <v>190</v>
      </c>
      <c r="G7" s="6">
        <v>0.3</v>
      </c>
      <c r="H7" s="6">
        <v>0.3</v>
      </c>
      <c r="I7" s="8">
        <f>PRODUCT(E7:H7)</f>
        <v>17.099999999999998</v>
      </c>
      <c r="J7" s="5"/>
      <c r="K7" s="8"/>
      <c r="L7" s="5"/>
      <c r="M7" s="5"/>
      <c r="N7" s="5"/>
      <c r="O7" s="5">
        <v>1</v>
      </c>
      <c r="P7" s="6">
        <v>190</v>
      </c>
      <c r="Q7" s="6">
        <v>0.3</v>
      </c>
      <c r="R7" s="6">
        <v>0.225</v>
      </c>
      <c r="S7" s="8">
        <f>PRODUCT(O7:R7)</f>
        <v>12.825000000000001</v>
      </c>
      <c r="T7" s="5"/>
      <c r="U7" s="8"/>
    </row>
    <row r="8" spans="1:21" ht="15.75">
      <c r="A8" s="10"/>
      <c r="B8" s="10"/>
      <c r="C8" s="11" t="s">
        <v>75</v>
      </c>
      <c r="D8" s="5"/>
      <c r="E8" s="5">
        <v>1</v>
      </c>
      <c r="F8" s="6">
        <v>40</v>
      </c>
      <c r="G8" s="6">
        <v>3.5</v>
      </c>
      <c r="H8" s="6">
        <v>0.125</v>
      </c>
      <c r="I8" s="8">
        <f>PRODUCT(E8:H8)</f>
        <v>17.5</v>
      </c>
      <c r="J8" s="5"/>
      <c r="K8" s="8"/>
      <c r="L8" s="5"/>
      <c r="M8" s="5"/>
      <c r="N8" s="5"/>
      <c r="O8" s="5">
        <v>1</v>
      </c>
      <c r="P8" s="6">
        <v>40</v>
      </c>
      <c r="Q8" s="6">
        <v>3.5</v>
      </c>
      <c r="R8" s="6">
        <v>0.125</v>
      </c>
      <c r="S8" s="8">
        <f>PRODUCT(O8:R8)</f>
        <v>17.5</v>
      </c>
      <c r="T8" s="5"/>
      <c r="U8" s="8"/>
    </row>
    <row r="9" spans="1:21" ht="15.75">
      <c r="A9" s="10"/>
      <c r="B9" s="10"/>
      <c r="C9" s="11"/>
      <c r="D9" s="5"/>
      <c r="E9" s="5"/>
      <c r="F9" s="6"/>
      <c r="G9" s="6"/>
      <c r="H9" s="6"/>
      <c r="I9" s="8">
        <f>SUM(I6:I8)</f>
        <v>42.193749999999994</v>
      </c>
      <c r="J9" s="23">
        <v>287.1</v>
      </c>
      <c r="K9" s="8">
        <f>I9*J9</f>
        <v>12113.825625</v>
      </c>
      <c r="L9" s="23"/>
      <c r="M9" s="23"/>
      <c r="N9" s="23"/>
      <c r="O9" s="5"/>
      <c r="P9" s="6"/>
      <c r="Q9" s="6"/>
      <c r="R9" s="6"/>
      <c r="S9" s="8">
        <f>SUM(S6:S8)</f>
        <v>30.76375</v>
      </c>
      <c r="T9" s="23">
        <v>287.1</v>
      </c>
      <c r="U9" s="8">
        <f>S9*T9</f>
        <v>8832.272625000001</v>
      </c>
    </row>
    <row r="10" spans="1:21" ht="132.75" customHeight="1">
      <c r="A10" s="10">
        <v>2</v>
      </c>
      <c r="B10" s="10" t="s">
        <v>10</v>
      </c>
      <c r="C10" s="11" t="s">
        <v>72</v>
      </c>
      <c r="D10" s="5" t="s">
        <v>9</v>
      </c>
      <c r="E10" s="5"/>
      <c r="F10" s="6"/>
      <c r="G10" s="6"/>
      <c r="H10" s="6"/>
      <c r="I10" s="7"/>
      <c r="J10" s="5"/>
      <c r="K10" s="8"/>
      <c r="L10" s="5"/>
      <c r="M10" s="5"/>
      <c r="N10" s="5"/>
      <c r="O10" s="5"/>
      <c r="P10" s="6"/>
      <c r="Q10" s="6"/>
      <c r="R10" s="6"/>
      <c r="S10" s="7"/>
      <c r="T10" s="5"/>
      <c r="U10" s="8"/>
    </row>
    <row r="11" spans="1:21" ht="15.75">
      <c r="A11" s="10"/>
      <c r="B11" s="10"/>
      <c r="C11" s="11" t="s">
        <v>40</v>
      </c>
      <c r="D11" s="5"/>
      <c r="E11" s="5">
        <v>80</v>
      </c>
      <c r="F11" s="6">
        <v>0.375</v>
      </c>
      <c r="G11" s="6">
        <v>0.375</v>
      </c>
      <c r="H11" s="6">
        <v>0.1</v>
      </c>
      <c r="I11" s="8">
        <f>PRODUCT(E11:H11)</f>
        <v>1.125</v>
      </c>
      <c r="J11" s="5"/>
      <c r="K11" s="8"/>
      <c r="L11" s="5"/>
      <c r="M11" s="5"/>
      <c r="N11" s="5"/>
      <c r="O11" s="5">
        <v>80</v>
      </c>
      <c r="P11" s="6">
        <v>0.375</v>
      </c>
      <c r="Q11" s="6">
        <v>0.375</v>
      </c>
      <c r="R11" s="6">
        <v>0.1</v>
      </c>
      <c r="S11" s="8">
        <f>PRODUCT(O11:R11)</f>
        <v>1.125</v>
      </c>
      <c r="T11" s="5"/>
      <c r="U11" s="8"/>
    </row>
    <row r="12" spans="1:21" ht="15.75">
      <c r="A12" s="10"/>
      <c r="B12" s="10"/>
      <c r="C12" s="11" t="s">
        <v>37</v>
      </c>
      <c r="D12" s="5"/>
      <c r="E12" s="5">
        <v>1</v>
      </c>
      <c r="F12" s="6">
        <v>190</v>
      </c>
      <c r="G12" s="6">
        <v>0.3</v>
      </c>
      <c r="H12" s="6">
        <v>0.1</v>
      </c>
      <c r="I12" s="8">
        <f>PRODUCT(E12:H12)</f>
        <v>5.7</v>
      </c>
      <c r="J12" s="5"/>
      <c r="K12" s="8"/>
      <c r="L12" s="5"/>
      <c r="M12" s="5"/>
      <c r="N12" s="5"/>
      <c r="O12" s="5">
        <v>1</v>
      </c>
      <c r="P12" s="6">
        <v>190</v>
      </c>
      <c r="Q12" s="6">
        <v>0.3</v>
      </c>
      <c r="R12" s="6">
        <v>0.1</v>
      </c>
      <c r="S12" s="8">
        <f>PRODUCT(O12:R12)</f>
        <v>5.7</v>
      </c>
      <c r="T12" s="5"/>
      <c r="U12" s="8"/>
    </row>
    <row r="13" spans="1:21" ht="15.75">
      <c r="A13" s="10"/>
      <c r="B13" s="10"/>
      <c r="C13" s="11" t="s">
        <v>77</v>
      </c>
      <c r="D13" s="5"/>
      <c r="E13" s="5">
        <v>1</v>
      </c>
      <c r="F13" s="6">
        <v>40</v>
      </c>
      <c r="G13" s="6">
        <v>3.5</v>
      </c>
      <c r="H13" s="6">
        <v>0.1</v>
      </c>
      <c r="I13" s="8">
        <f>PRODUCT(E13:H13)</f>
        <v>14</v>
      </c>
      <c r="J13" s="5"/>
      <c r="K13" s="8"/>
      <c r="L13" s="5"/>
      <c r="M13" s="5"/>
      <c r="N13" s="5"/>
      <c r="O13" s="5">
        <v>1</v>
      </c>
      <c r="P13" s="6">
        <v>40</v>
      </c>
      <c r="Q13" s="6">
        <v>3.5</v>
      </c>
      <c r="R13" s="6">
        <v>0.1</v>
      </c>
      <c r="S13" s="8">
        <f>PRODUCT(O13:R13)</f>
        <v>14</v>
      </c>
      <c r="T13" s="5"/>
      <c r="U13" s="8"/>
    </row>
    <row r="14" spans="1:21" ht="15.75">
      <c r="A14" s="10"/>
      <c r="B14" s="10"/>
      <c r="C14" s="11"/>
      <c r="D14" s="5"/>
      <c r="E14" s="5"/>
      <c r="F14" s="6"/>
      <c r="G14" s="6"/>
      <c r="H14" s="6"/>
      <c r="I14" s="8">
        <f>SUM(I11:I13)</f>
        <v>20.825</v>
      </c>
      <c r="J14" s="23">
        <v>3900</v>
      </c>
      <c r="K14" s="8">
        <f>I14*J14</f>
        <v>81217.5</v>
      </c>
      <c r="L14" s="23"/>
      <c r="M14" s="23"/>
      <c r="N14" s="23"/>
      <c r="O14" s="5"/>
      <c r="P14" s="6"/>
      <c r="Q14" s="6"/>
      <c r="R14" s="6"/>
      <c r="S14" s="8">
        <f>SUM(S11:S13)</f>
        <v>20.825</v>
      </c>
      <c r="T14" s="23">
        <v>3900</v>
      </c>
      <c r="U14" s="8">
        <f>S14*T14</f>
        <v>81217.5</v>
      </c>
    </row>
    <row r="15" spans="1:21" ht="81.75" customHeight="1">
      <c r="A15" s="10">
        <v>3</v>
      </c>
      <c r="B15" s="10" t="s">
        <v>11</v>
      </c>
      <c r="C15" s="11" t="s">
        <v>61</v>
      </c>
      <c r="D15" s="5" t="s">
        <v>9</v>
      </c>
      <c r="E15" s="2"/>
      <c r="F15" s="2"/>
      <c r="G15" s="2"/>
      <c r="H15" s="2"/>
      <c r="I15" s="2"/>
      <c r="J15" s="6"/>
      <c r="K15" s="8"/>
      <c r="L15" s="6"/>
      <c r="M15" s="6"/>
      <c r="N15" s="6"/>
      <c r="O15" s="2"/>
      <c r="P15" s="2"/>
      <c r="Q15" s="2"/>
      <c r="R15" s="2"/>
      <c r="S15" s="2"/>
      <c r="T15" s="6"/>
      <c r="U15" s="8"/>
    </row>
    <row r="16" spans="1:21" ht="15.75">
      <c r="A16" s="10"/>
      <c r="B16" s="10"/>
      <c r="C16" s="11" t="s">
        <v>40</v>
      </c>
      <c r="D16" s="5"/>
      <c r="E16" s="5">
        <v>80</v>
      </c>
      <c r="F16" s="6">
        <v>0.375</v>
      </c>
      <c r="G16" s="6">
        <v>0.375</v>
      </c>
      <c r="H16" s="6">
        <v>0.6</v>
      </c>
      <c r="I16" s="8">
        <f>PRODUCT(E16:H16)</f>
        <v>6.75</v>
      </c>
      <c r="J16" s="5"/>
      <c r="K16" s="8"/>
      <c r="L16" s="5"/>
      <c r="M16" s="5"/>
      <c r="N16" s="5"/>
      <c r="O16" s="5">
        <v>80</v>
      </c>
      <c r="P16" s="6">
        <v>0.075</v>
      </c>
      <c r="Q16" s="6">
        <v>0.075</v>
      </c>
      <c r="R16" s="6">
        <v>0.6</v>
      </c>
      <c r="S16" s="8">
        <f>PRODUCT(O16:R16)</f>
        <v>0.26999999999999996</v>
      </c>
      <c r="T16" s="5"/>
      <c r="U16" s="8"/>
    </row>
    <row r="17" spans="1:21" ht="15.75">
      <c r="A17" s="10"/>
      <c r="B17" s="10"/>
      <c r="C17" s="11" t="s">
        <v>37</v>
      </c>
      <c r="D17" s="5"/>
      <c r="E17" s="5">
        <v>1</v>
      </c>
      <c r="F17" s="6">
        <v>190</v>
      </c>
      <c r="G17" s="6">
        <v>0.23</v>
      </c>
      <c r="H17" s="6">
        <v>0.3</v>
      </c>
      <c r="I17" s="8">
        <f>PRODUCT(E17:H17)</f>
        <v>13.110000000000001</v>
      </c>
      <c r="J17" s="5"/>
      <c r="K17" s="8"/>
      <c r="L17" s="5"/>
      <c r="M17" s="5"/>
      <c r="N17" s="5"/>
      <c r="O17" s="5">
        <v>1</v>
      </c>
      <c r="P17" s="6">
        <v>190</v>
      </c>
      <c r="Q17" s="6">
        <v>0.23</v>
      </c>
      <c r="R17" s="6">
        <v>0.3</v>
      </c>
      <c r="S17" s="8"/>
      <c r="T17" s="5"/>
      <c r="U17" s="8"/>
    </row>
    <row r="18" spans="1:21" ht="15.75">
      <c r="A18" s="10"/>
      <c r="B18" s="10"/>
      <c r="C18" s="11"/>
      <c r="D18" s="5"/>
      <c r="E18" s="5">
        <v>1</v>
      </c>
      <c r="F18" s="6">
        <v>10</v>
      </c>
      <c r="G18" s="6">
        <v>0.23</v>
      </c>
      <c r="H18" s="6">
        <v>1</v>
      </c>
      <c r="I18" s="8">
        <f>PRODUCT(E18:H18)</f>
        <v>2.3000000000000003</v>
      </c>
      <c r="J18" s="5"/>
      <c r="K18" s="8"/>
      <c r="L18" s="5"/>
      <c r="M18" s="5"/>
      <c r="N18" s="5"/>
      <c r="O18" s="5">
        <v>1</v>
      </c>
      <c r="P18" s="6">
        <v>10</v>
      </c>
      <c r="Q18" s="6">
        <v>0.23</v>
      </c>
      <c r="R18" s="6">
        <v>1</v>
      </c>
      <c r="S18" s="8"/>
      <c r="T18" s="5"/>
      <c r="U18" s="8"/>
    </row>
    <row r="19" spans="1:21" ht="15.75">
      <c r="A19" s="10"/>
      <c r="B19" s="10"/>
      <c r="C19" s="11" t="s">
        <v>75</v>
      </c>
      <c r="D19" s="5"/>
      <c r="E19" s="5">
        <v>1</v>
      </c>
      <c r="F19" s="6">
        <v>40</v>
      </c>
      <c r="G19" s="6">
        <v>3.5</v>
      </c>
      <c r="H19" s="6">
        <v>0.125</v>
      </c>
      <c r="I19" s="8">
        <f>PRODUCT(E19:H19)</f>
        <v>17.5</v>
      </c>
      <c r="J19" s="5"/>
      <c r="K19" s="8"/>
      <c r="L19" s="5"/>
      <c r="M19" s="5"/>
      <c r="N19" s="5"/>
      <c r="O19" s="5">
        <v>1</v>
      </c>
      <c r="P19" s="6">
        <v>40</v>
      </c>
      <c r="Q19" s="6">
        <v>3.5</v>
      </c>
      <c r="R19" s="6">
        <v>0.025</v>
      </c>
      <c r="S19" s="8">
        <f>PRODUCT(O19:R19)</f>
        <v>3.5</v>
      </c>
      <c r="T19" s="5"/>
      <c r="U19" s="8"/>
    </row>
    <row r="20" spans="1:21" ht="15.75">
      <c r="A20" s="10"/>
      <c r="B20" s="10"/>
      <c r="C20" s="11"/>
      <c r="D20" s="5"/>
      <c r="E20" s="5"/>
      <c r="F20" s="6"/>
      <c r="G20" s="6"/>
      <c r="H20" s="6"/>
      <c r="I20" s="8">
        <f>SUM(I16:I19)</f>
        <v>39.66</v>
      </c>
      <c r="J20" s="23">
        <v>5734.89</v>
      </c>
      <c r="K20" s="8">
        <f>I20*J20</f>
        <v>227445.73739999998</v>
      </c>
      <c r="L20" s="23">
        <v>6960</v>
      </c>
      <c r="M20" s="23">
        <v>6579.16</v>
      </c>
      <c r="N20" s="23">
        <v>5734.89</v>
      </c>
      <c r="O20" s="5"/>
      <c r="P20" s="6"/>
      <c r="Q20" s="6"/>
      <c r="R20" s="6"/>
      <c r="S20" s="8">
        <f>SUM(S16:S19)</f>
        <v>3.77</v>
      </c>
      <c r="T20" s="23">
        <v>5734.89</v>
      </c>
      <c r="U20" s="8">
        <f>S20*T20</f>
        <v>21620.5353</v>
      </c>
    </row>
    <row r="21" spans="1:21" ht="78.75">
      <c r="A21" s="15">
        <v>4</v>
      </c>
      <c r="B21" s="15" t="s">
        <v>12</v>
      </c>
      <c r="C21" s="16" t="s">
        <v>73</v>
      </c>
      <c r="D21" s="17" t="s">
        <v>13</v>
      </c>
      <c r="E21" s="18"/>
      <c r="F21" s="18"/>
      <c r="G21" s="18"/>
      <c r="H21" s="18"/>
      <c r="I21" s="18"/>
      <c r="J21" s="17"/>
      <c r="K21" s="19"/>
      <c r="L21" s="17"/>
      <c r="M21" s="17"/>
      <c r="N21" s="17"/>
      <c r="O21" s="18"/>
      <c r="P21" s="18"/>
      <c r="Q21" s="18"/>
      <c r="R21" s="18"/>
      <c r="S21" s="18"/>
      <c r="T21" s="17"/>
      <c r="U21" s="19"/>
    </row>
    <row r="22" spans="1:21" ht="15.75">
      <c r="A22" s="10"/>
      <c r="B22" s="10"/>
      <c r="C22" s="11" t="s">
        <v>37</v>
      </c>
      <c r="D22" s="5"/>
      <c r="E22" s="5">
        <v>1</v>
      </c>
      <c r="F22" s="6">
        <v>190</v>
      </c>
      <c r="G22" s="6">
        <v>0.617</v>
      </c>
      <c r="H22" s="6"/>
      <c r="I22" s="8">
        <f>PRODUCT(E22:H22)</f>
        <v>117.23</v>
      </c>
      <c r="J22" s="5"/>
      <c r="K22" s="8"/>
      <c r="L22" s="5"/>
      <c r="M22" s="5"/>
      <c r="N22" s="5"/>
      <c r="O22" s="5">
        <v>1</v>
      </c>
      <c r="P22" s="6">
        <v>190</v>
      </c>
      <c r="Q22" s="6">
        <v>0.617</v>
      </c>
      <c r="R22" s="6"/>
      <c r="S22" s="8"/>
      <c r="T22" s="5"/>
      <c r="U22" s="8"/>
    </row>
    <row r="23" spans="1:21" ht="15.75">
      <c r="A23" s="10"/>
      <c r="B23" s="10"/>
      <c r="C23" s="11" t="s">
        <v>36</v>
      </c>
      <c r="D23" s="5"/>
      <c r="E23" s="5">
        <v>17</v>
      </c>
      <c r="F23" s="6">
        <v>0.5</v>
      </c>
      <c r="G23" s="6">
        <v>0.617</v>
      </c>
      <c r="H23" s="6"/>
      <c r="I23" s="8">
        <f>PRODUCT(E23:H23)</f>
        <v>5.2445</v>
      </c>
      <c r="J23" s="5"/>
      <c r="K23" s="8"/>
      <c r="L23" s="5"/>
      <c r="M23" s="5"/>
      <c r="N23" s="5"/>
      <c r="O23" s="5">
        <v>17</v>
      </c>
      <c r="P23" s="6">
        <v>0.5</v>
      </c>
      <c r="Q23" s="6">
        <v>0.617</v>
      </c>
      <c r="R23" s="6"/>
      <c r="S23" s="8"/>
      <c r="T23" s="5"/>
      <c r="U23" s="8"/>
    </row>
    <row r="24" spans="1:21" ht="15.75">
      <c r="A24" s="10"/>
      <c r="B24" s="10"/>
      <c r="C24" s="11" t="s">
        <v>47</v>
      </c>
      <c r="D24" s="5"/>
      <c r="E24" s="5">
        <v>4</v>
      </c>
      <c r="F24" s="6">
        <v>10</v>
      </c>
      <c r="G24" s="6">
        <v>0.617</v>
      </c>
      <c r="H24" s="6"/>
      <c r="I24" s="8">
        <f>PRODUCT(E24:H24)</f>
        <v>24.68</v>
      </c>
      <c r="J24" s="5"/>
      <c r="K24" s="8"/>
      <c r="L24" s="5"/>
      <c r="M24" s="5"/>
      <c r="N24" s="5"/>
      <c r="O24" s="5">
        <v>4</v>
      </c>
      <c r="P24" s="6">
        <v>10</v>
      </c>
      <c r="Q24" s="6">
        <v>0.617</v>
      </c>
      <c r="R24" s="6"/>
      <c r="S24" s="8"/>
      <c r="T24" s="5"/>
      <c r="U24" s="8"/>
    </row>
    <row r="25" spans="1:21" ht="15.75">
      <c r="A25" s="10"/>
      <c r="B25" s="10"/>
      <c r="C25" s="11"/>
      <c r="D25" s="5"/>
      <c r="E25" s="5">
        <f>10/0.2</f>
        <v>50</v>
      </c>
      <c r="F25" s="6">
        <v>1.09</v>
      </c>
      <c r="G25" s="6">
        <v>0.385</v>
      </c>
      <c r="H25" s="6"/>
      <c r="I25" s="8">
        <f>PRODUCT(E25:H25)</f>
        <v>20.9825</v>
      </c>
      <c r="J25" s="5"/>
      <c r="K25" s="8"/>
      <c r="L25" s="5"/>
      <c r="M25" s="5"/>
      <c r="N25" s="5"/>
      <c r="O25" s="5">
        <f>10/0.2</f>
        <v>50</v>
      </c>
      <c r="P25" s="6">
        <v>1.09</v>
      </c>
      <c r="Q25" s="6">
        <v>0.385</v>
      </c>
      <c r="R25" s="6"/>
      <c r="S25" s="8"/>
      <c r="T25" s="5"/>
      <c r="U25" s="8"/>
    </row>
    <row r="26" spans="1:21" ht="15.75">
      <c r="A26" s="10"/>
      <c r="B26" s="10"/>
      <c r="C26" s="11"/>
      <c r="D26" s="5"/>
      <c r="E26" s="5"/>
      <c r="F26" s="6"/>
      <c r="G26" s="6"/>
      <c r="H26" s="6"/>
      <c r="I26" s="8">
        <f>SUM(I22:I25)</f>
        <v>168.137</v>
      </c>
      <c r="J26" s="23">
        <v>62</v>
      </c>
      <c r="K26" s="8">
        <f>I26*J26</f>
        <v>10424.494</v>
      </c>
      <c r="L26" s="23"/>
      <c r="M26" s="23"/>
      <c r="N26" s="23"/>
      <c r="O26" s="5"/>
      <c r="P26" s="6"/>
      <c r="Q26" s="6"/>
      <c r="R26" s="6"/>
      <c r="S26" s="8"/>
      <c r="T26" s="23"/>
      <c r="U26" s="8"/>
    </row>
    <row r="27" spans="1:21" ht="83.25" customHeight="1">
      <c r="A27" s="10">
        <v>5</v>
      </c>
      <c r="B27" s="10" t="s">
        <v>14</v>
      </c>
      <c r="C27" s="11" t="s">
        <v>62</v>
      </c>
      <c r="D27" s="5" t="s">
        <v>15</v>
      </c>
      <c r="E27" s="2"/>
      <c r="F27" s="2"/>
      <c r="G27" s="2"/>
      <c r="H27" s="2"/>
      <c r="I27" s="2"/>
      <c r="J27" s="5"/>
      <c r="K27" s="8"/>
      <c r="L27" s="5"/>
      <c r="M27" s="5"/>
      <c r="N27" s="5"/>
      <c r="O27" s="2"/>
      <c r="P27" s="2"/>
      <c r="Q27" s="2"/>
      <c r="R27" s="2"/>
      <c r="S27" s="2"/>
      <c r="T27" s="5"/>
      <c r="U27" s="8"/>
    </row>
    <row r="28" spans="1:21" ht="15.75">
      <c r="A28" s="10"/>
      <c r="B28" s="10"/>
      <c r="C28" s="11" t="s">
        <v>19</v>
      </c>
      <c r="D28" s="5"/>
      <c r="E28" s="5">
        <v>60</v>
      </c>
      <c r="F28" s="6">
        <v>3</v>
      </c>
      <c r="G28" s="20">
        <v>4.5</v>
      </c>
      <c r="H28" s="6"/>
      <c r="I28" s="8">
        <f aca="true" t="shared" si="0" ref="I28:I37">PRODUCT(E28:H28)</f>
        <v>810</v>
      </c>
      <c r="J28" s="5"/>
      <c r="K28" s="8"/>
      <c r="L28" s="5"/>
      <c r="M28" s="5"/>
      <c r="N28" s="5"/>
      <c r="O28" s="5">
        <v>60</v>
      </c>
      <c r="P28" s="6">
        <v>3</v>
      </c>
      <c r="Q28" s="20">
        <v>4.5</v>
      </c>
      <c r="R28" s="6"/>
      <c r="S28" s="8"/>
      <c r="T28" s="5"/>
      <c r="U28" s="8"/>
    </row>
    <row r="29" spans="1:21" ht="15.75">
      <c r="A29" s="10"/>
      <c r="B29" s="10"/>
      <c r="C29" s="11" t="s">
        <v>53</v>
      </c>
      <c r="D29" s="5"/>
      <c r="E29" s="5">
        <v>1</v>
      </c>
      <c r="F29" s="6">
        <v>190</v>
      </c>
      <c r="G29" s="20">
        <v>1.8</v>
      </c>
      <c r="H29" s="6"/>
      <c r="I29" s="8">
        <f t="shared" si="0"/>
        <v>342</v>
      </c>
      <c r="J29" s="5"/>
      <c r="K29" s="8"/>
      <c r="L29" s="5"/>
      <c r="M29" s="5"/>
      <c r="N29" s="5"/>
      <c r="O29" s="5">
        <v>1</v>
      </c>
      <c r="P29" s="6">
        <v>190</v>
      </c>
      <c r="Q29" s="20">
        <v>1.8</v>
      </c>
      <c r="R29" s="6"/>
      <c r="S29" s="8"/>
      <c r="T29" s="5"/>
      <c r="U29" s="8"/>
    </row>
    <row r="30" spans="1:21" ht="15.75">
      <c r="A30" s="10"/>
      <c r="B30" s="10"/>
      <c r="C30" s="11" t="s">
        <v>54</v>
      </c>
      <c r="D30" s="5"/>
      <c r="E30" s="5">
        <v>75</v>
      </c>
      <c r="F30" s="6">
        <v>2.4</v>
      </c>
      <c r="G30" s="20">
        <v>1.18</v>
      </c>
      <c r="H30" s="6"/>
      <c r="I30" s="8">
        <f t="shared" si="0"/>
        <v>212.39999999999998</v>
      </c>
      <c r="J30" s="5"/>
      <c r="K30" s="8"/>
      <c r="L30" s="5"/>
      <c r="M30" s="5"/>
      <c r="N30" s="5"/>
      <c r="O30" s="5">
        <v>75</v>
      </c>
      <c r="P30" s="6">
        <v>2.4</v>
      </c>
      <c r="Q30" s="20">
        <v>1.18</v>
      </c>
      <c r="R30" s="6"/>
      <c r="S30" s="8"/>
      <c r="T30" s="5"/>
      <c r="U30" s="8"/>
    </row>
    <row r="31" spans="1:21" ht="15.75">
      <c r="A31" s="10"/>
      <c r="B31" s="10"/>
      <c r="C31" s="11" t="s">
        <v>41</v>
      </c>
      <c r="D31" s="5"/>
      <c r="E31" s="5">
        <v>80</v>
      </c>
      <c r="F31" s="6">
        <v>5</v>
      </c>
      <c r="G31" s="20">
        <v>0.1</v>
      </c>
      <c r="H31" s="6"/>
      <c r="I31" s="8">
        <f t="shared" si="0"/>
        <v>40</v>
      </c>
      <c r="J31" s="5"/>
      <c r="K31" s="8"/>
      <c r="L31" s="5"/>
      <c r="M31" s="5"/>
      <c r="N31" s="5"/>
      <c r="O31" s="5">
        <v>80</v>
      </c>
      <c r="P31" s="6">
        <v>5</v>
      </c>
      <c r="Q31" s="20">
        <v>0.1</v>
      </c>
      <c r="R31" s="6"/>
      <c r="S31" s="8"/>
      <c r="T31" s="5"/>
      <c r="U31" s="8"/>
    </row>
    <row r="32" spans="1:21" ht="15.75">
      <c r="A32" s="10"/>
      <c r="B32" s="10"/>
      <c r="C32" s="11" t="s">
        <v>49</v>
      </c>
      <c r="D32" s="5"/>
      <c r="E32" s="5">
        <v>2</v>
      </c>
      <c r="F32" s="6">
        <v>10</v>
      </c>
      <c r="G32" s="20">
        <v>4.5</v>
      </c>
      <c r="H32" s="6"/>
      <c r="I32" s="8">
        <f t="shared" si="0"/>
        <v>90</v>
      </c>
      <c r="J32" s="5"/>
      <c r="K32" s="8"/>
      <c r="L32" s="5"/>
      <c r="M32" s="5"/>
      <c r="N32" s="5"/>
      <c r="O32" s="5">
        <v>2</v>
      </c>
      <c r="P32" s="6">
        <v>10</v>
      </c>
      <c r="Q32" s="20">
        <v>4.5</v>
      </c>
      <c r="R32" s="6"/>
      <c r="S32" s="8"/>
      <c r="T32" s="5"/>
      <c r="U32" s="8"/>
    </row>
    <row r="33" spans="1:21" ht="15.75">
      <c r="A33" s="10"/>
      <c r="B33" s="10"/>
      <c r="C33" s="11" t="s">
        <v>48</v>
      </c>
      <c r="D33" s="5"/>
      <c r="E33" s="5">
        <v>2</v>
      </c>
      <c r="F33" s="6">
        <v>10</v>
      </c>
      <c r="G33" s="20">
        <v>0.98</v>
      </c>
      <c r="H33" s="6"/>
      <c r="I33" s="8">
        <f t="shared" si="0"/>
        <v>19.6</v>
      </c>
      <c r="J33" s="5"/>
      <c r="K33" s="8"/>
      <c r="L33" s="5"/>
      <c r="M33" s="5"/>
      <c r="N33" s="5"/>
      <c r="O33" s="5">
        <v>2</v>
      </c>
      <c r="P33" s="6">
        <v>10</v>
      </c>
      <c r="Q33" s="20">
        <v>0.98</v>
      </c>
      <c r="R33" s="6"/>
      <c r="S33" s="8"/>
      <c r="T33" s="5"/>
      <c r="U33" s="8"/>
    </row>
    <row r="34" spans="1:21" ht="15.75">
      <c r="A34" s="10"/>
      <c r="B34" s="10"/>
      <c r="C34" s="11" t="s">
        <v>41</v>
      </c>
      <c r="D34" s="5"/>
      <c r="E34" s="5">
        <v>2</v>
      </c>
      <c r="F34" s="6">
        <v>20</v>
      </c>
      <c r="G34" s="20">
        <v>0.1</v>
      </c>
      <c r="H34" s="6"/>
      <c r="I34" s="8">
        <f t="shared" si="0"/>
        <v>4</v>
      </c>
      <c r="J34" s="5"/>
      <c r="K34" s="8"/>
      <c r="L34" s="5"/>
      <c r="M34" s="5"/>
      <c r="N34" s="5"/>
      <c r="O34" s="5">
        <v>2</v>
      </c>
      <c r="P34" s="6">
        <v>20</v>
      </c>
      <c r="Q34" s="20">
        <v>0.1</v>
      </c>
      <c r="R34" s="6"/>
      <c r="S34" s="8"/>
      <c r="T34" s="5"/>
      <c r="U34" s="8"/>
    </row>
    <row r="35" spans="1:21" ht="15.75">
      <c r="A35" s="10"/>
      <c r="B35" s="10"/>
      <c r="C35" s="11" t="s">
        <v>50</v>
      </c>
      <c r="D35" s="5"/>
      <c r="E35" s="5">
        <v>1</v>
      </c>
      <c r="F35" s="6">
        <v>29.1</v>
      </c>
      <c r="G35" s="20">
        <v>4.5</v>
      </c>
      <c r="H35" s="6"/>
      <c r="I35" s="8">
        <f t="shared" si="0"/>
        <v>130.95000000000002</v>
      </c>
      <c r="J35" s="5"/>
      <c r="K35" s="8"/>
      <c r="L35" s="5"/>
      <c r="M35" s="5"/>
      <c r="N35" s="5"/>
      <c r="O35" s="5">
        <v>1</v>
      </c>
      <c r="P35" s="6">
        <v>29.1</v>
      </c>
      <c r="Q35" s="20">
        <v>4.5</v>
      </c>
      <c r="R35" s="6"/>
      <c r="S35" s="8"/>
      <c r="T35" s="5"/>
      <c r="U35" s="8"/>
    </row>
    <row r="36" spans="1:21" ht="15.75">
      <c r="A36" s="10"/>
      <c r="B36" s="10"/>
      <c r="C36" s="11" t="s">
        <v>58</v>
      </c>
      <c r="D36" s="5"/>
      <c r="E36" s="5">
        <v>1</v>
      </c>
      <c r="F36" s="6">
        <v>29.1</v>
      </c>
      <c r="G36" s="20">
        <v>1.18</v>
      </c>
      <c r="H36" s="6"/>
      <c r="I36" s="8">
        <f t="shared" si="0"/>
        <v>34.338</v>
      </c>
      <c r="J36" s="5"/>
      <c r="K36" s="8"/>
      <c r="L36" s="5"/>
      <c r="M36" s="5"/>
      <c r="N36" s="5"/>
      <c r="O36" s="5">
        <v>1</v>
      </c>
      <c r="P36" s="6">
        <v>29.1</v>
      </c>
      <c r="Q36" s="20">
        <v>1.18</v>
      </c>
      <c r="R36" s="6"/>
      <c r="S36" s="8"/>
      <c r="T36" s="5"/>
      <c r="U36" s="8"/>
    </row>
    <row r="37" spans="1:21" ht="15.75">
      <c r="A37" s="10"/>
      <c r="B37" s="10"/>
      <c r="C37" s="11" t="s">
        <v>41</v>
      </c>
      <c r="D37" s="5"/>
      <c r="E37" s="5">
        <v>1</v>
      </c>
      <c r="F37" s="6">
        <v>60</v>
      </c>
      <c r="G37" s="20">
        <v>0.1</v>
      </c>
      <c r="H37" s="6"/>
      <c r="I37" s="8">
        <f t="shared" si="0"/>
        <v>6</v>
      </c>
      <c r="J37" s="5"/>
      <c r="K37" s="8"/>
      <c r="L37" s="5"/>
      <c r="M37" s="5"/>
      <c r="N37" s="5"/>
      <c r="O37" s="5">
        <v>1</v>
      </c>
      <c r="P37" s="6">
        <v>60</v>
      </c>
      <c r="Q37" s="20">
        <v>0.1</v>
      </c>
      <c r="R37" s="6"/>
      <c r="S37" s="8"/>
      <c r="T37" s="5"/>
      <c r="U37" s="8"/>
    </row>
    <row r="38" spans="1:21" ht="15.75">
      <c r="A38" s="10"/>
      <c r="B38" s="10"/>
      <c r="C38" s="11" t="s">
        <v>52</v>
      </c>
      <c r="D38" s="5"/>
      <c r="E38" s="5"/>
      <c r="F38" s="6"/>
      <c r="G38" s="20"/>
      <c r="H38" s="6"/>
      <c r="I38" s="8">
        <v>25</v>
      </c>
      <c r="J38" s="5"/>
      <c r="K38" s="8"/>
      <c r="L38" s="5"/>
      <c r="M38" s="5"/>
      <c r="N38" s="5"/>
      <c r="O38" s="5"/>
      <c r="P38" s="6"/>
      <c r="Q38" s="20"/>
      <c r="R38" s="6"/>
      <c r="S38" s="8"/>
      <c r="T38" s="5"/>
      <c r="U38" s="8"/>
    </row>
    <row r="39" spans="1:21" ht="15.75">
      <c r="A39" s="10"/>
      <c r="B39" s="10"/>
      <c r="C39" s="11"/>
      <c r="D39" s="5"/>
      <c r="E39" s="5"/>
      <c r="F39" s="6"/>
      <c r="G39" s="6"/>
      <c r="H39" s="8"/>
      <c r="I39" s="7">
        <f>SUM(I28:I38)</f>
        <v>1714.288</v>
      </c>
      <c r="J39" s="23">
        <v>78.56</v>
      </c>
      <c r="K39" s="8">
        <f>I39*J39</f>
        <v>134674.46528</v>
      </c>
      <c r="L39" s="23">
        <v>104.4</v>
      </c>
      <c r="M39" s="23">
        <v>78.56</v>
      </c>
      <c r="N39" s="23">
        <v>81.93</v>
      </c>
      <c r="O39" s="5"/>
      <c r="P39" s="6"/>
      <c r="Q39" s="6"/>
      <c r="R39" s="8"/>
      <c r="S39" s="7"/>
      <c r="T39" s="23"/>
      <c r="U39" s="8"/>
    </row>
    <row r="40" spans="1:21" ht="69" customHeight="1">
      <c r="A40" s="10">
        <v>6</v>
      </c>
      <c r="B40" s="10" t="s">
        <v>16</v>
      </c>
      <c r="C40" s="11" t="s">
        <v>63</v>
      </c>
      <c r="D40" s="5" t="s">
        <v>17</v>
      </c>
      <c r="E40" s="5"/>
      <c r="F40" s="6"/>
      <c r="G40" s="6"/>
      <c r="H40" s="6"/>
      <c r="I40" s="6"/>
      <c r="J40" s="5"/>
      <c r="K40" s="6"/>
      <c r="L40" s="5"/>
      <c r="M40" s="5"/>
      <c r="N40" s="5"/>
      <c r="O40" s="5"/>
      <c r="P40" s="6"/>
      <c r="Q40" s="6"/>
      <c r="R40" s="6"/>
      <c r="S40" s="6"/>
      <c r="T40" s="5"/>
      <c r="U40" s="6"/>
    </row>
    <row r="41" spans="1:21" ht="15.75">
      <c r="A41" s="10"/>
      <c r="B41" s="10"/>
      <c r="C41" s="11" t="s">
        <v>42</v>
      </c>
      <c r="D41" s="5"/>
      <c r="E41" s="5">
        <v>1</v>
      </c>
      <c r="F41" s="6">
        <v>190</v>
      </c>
      <c r="G41" s="6">
        <v>2.4</v>
      </c>
      <c r="H41" s="6"/>
      <c r="I41" s="8">
        <f>PRODUCT(E41:H41)</f>
        <v>456</v>
      </c>
      <c r="J41" s="5"/>
      <c r="K41" s="6"/>
      <c r="L41" s="5"/>
      <c r="M41" s="5"/>
      <c r="N41" s="5"/>
      <c r="O41" s="5">
        <v>1</v>
      </c>
      <c r="P41" s="6">
        <v>190</v>
      </c>
      <c r="Q41" s="6">
        <v>2.4</v>
      </c>
      <c r="R41" s="6"/>
      <c r="S41" s="8"/>
      <c r="T41" s="5"/>
      <c r="U41" s="6"/>
    </row>
    <row r="42" spans="1:21" ht="15.75">
      <c r="A42" s="10"/>
      <c r="B42" s="10"/>
      <c r="C42" s="11"/>
      <c r="D42" s="5"/>
      <c r="E42" s="5"/>
      <c r="F42" s="6"/>
      <c r="G42" s="6"/>
      <c r="H42" s="6"/>
      <c r="I42" s="8">
        <f>SUM(I41:I41)</f>
        <v>456</v>
      </c>
      <c r="J42" s="23">
        <v>240.58</v>
      </c>
      <c r="K42" s="8">
        <f>I42*J42</f>
        <v>109704.48000000001</v>
      </c>
      <c r="L42" s="23">
        <v>130.5</v>
      </c>
      <c r="M42" s="23">
        <v>240.58</v>
      </c>
      <c r="N42" s="23">
        <v>273.09</v>
      </c>
      <c r="O42" s="5"/>
      <c r="P42" s="6"/>
      <c r="Q42" s="6"/>
      <c r="R42" s="6"/>
      <c r="S42" s="8"/>
      <c r="T42" s="23"/>
      <c r="U42" s="8"/>
    </row>
    <row r="43" spans="1:21" ht="69" customHeight="1">
      <c r="A43" s="10">
        <v>7</v>
      </c>
      <c r="B43" s="10" t="s">
        <v>18</v>
      </c>
      <c r="C43" s="11" t="s">
        <v>64</v>
      </c>
      <c r="D43" s="5" t="s">
        <v>17</v>
      </c>
      <c r="E43" s="5"/>
      <c r="F43" s="6"/>
      <c r="G43" s="6"/>
      <c r="H43" s="8"/>
      <c r="I43" s="7"/>
      <c r="J43" s="5"/>
      <c r="K43" s="8"/>
      <c r="L43" s="5"/>
      <c r="M43" s="5"/>
      <c r="N43" s="5"/>
      <c r="O43" s="5"/>
      <c r="P43" s="6"/>
      <c r="Q43" s="6"/>
      <c r="R43" s="8"/>
      <c r="S43" s="7"/>
      <c r="T43" s="5"/>
      <c r="U43" s="8"/>
    </row>
    <row r="44" spans="1:21" ht="15.75">
      <c r="A44" s="10"/>
      <c r="B44" s="10"/>
      <c r="C44" s="11" t="s">
        <v>20</v>
      </c>
      <c r="D44" s="5"/>
      <c r="E44" s="5">
        <v>1</v>
      </c>
      <c r="F44" s="6">
        <v>190</v>
      </c>
      <c r="G44" s="20">
        <v>2.4</v>
      </c>
      <c r="H44" s="6"/>
      <c r="I44" s="8">
        <f aca="true" t="shared" si="1" ref="I44:I51">PRODUCT(E44:H44)</f>
        <v>456</v>
      </c>
      <c r="J44" s="5"/>
      <c r="K44" s="8"/>
      <c r="L44" s="5"/>
      <c r="M44" s="5"/>
      <c r="N44" s="5"/>
      <c r="O44" s="5">
        <v>1</v>
      </c>
      <c r="P44" s="6">
        <v>190</v>
      </c>
      <c r="Q44" s="20">
        <v>2.4</v>
      </c>
      <c r="R44" s="6"/>
      <c r="S44" s="8"/>
      <c r="T44" s="5"/>
      <c r="U44" s="8"/>
    </row>
    <row r="45" spans="1:21" ht="15.75">
      <c r="A45" s="10"/>
      <c r="B45" s="10"/>
      <c r="C45" s="11" t="s">
        <v>19</v>
      </c>
      <c r="D45" s="5"/>
      <c r="E45" s="5">
        <v>80</v>
      </c>
      <c r="F45" s="6">
        <v>3</v>
      </c>
      <c r="G45" s="20">
        <v>0.212</v>
      </c>
      <c r="H45" s="6"/>
      <c r="I45" s="8">
        <f t="shared" si="1"/>
        <v>50.879999999999995</v>
      </c>
      <c r="J45" s="5"/>
      <c r="K45" s="8"/>
      <c r="L45" s="5"/>
      <c r="M45" s="5"/>
      <c r="N45" s="5"/>
      <c r="O45" s="5">
        <v>80</v>
      </c>
      <c r="P45" s="6">
        <v>3</v>
      </c>
      <c r="Q45" s="20">
        <v>0.212</v>
      </c>
      <c r="R45" s="6"/>
      <c r="S45" s="8"/>
      <c r="T45" s="5"/>
      <c r="U45" s="8"/>
    </row>
    <row r="46" spans="1:21" ht="15.75">
      <c r="A46" s="10"/>
      <c r="B46" s="10"/>
      <c r="C46" s="11" t="s">
        <v>53</v>
      </c>
      <c r="D46" s="5"/>
      <c r="E46" s="5">
        <v>1</v>
      </c>
      <c r="F46" s="6">
        <v>190</v>
      </c>
      <c r="G46" s="20">
        <v>0.1</v>
      </c>
      <c r="H46" s="6"/>
      <c r="I46" s="8">
        <f t="shared" si="1"/>
        <v>19</v>
      </c>
      <c r="J46" s="5"/>
      <c r="K46" s="8"/>
      <c r="L46" s="5"/>
      <c r="M46" s="5"/>
      <c r="N46" s="5"/>
      <c r="O46" s="5">
        <v>1</v>
      </c>
      <c r="P46" s="6">
        <v>190</v>
      </c>
      <c r="Q46" s="20">
        <v>0.1</v>
      </c>
      <c r="R46" s="6"/>
      <c r="S46" s="8"/>
      <c r="T46" s="5"/>
      <c r="U46" s="8"/>
    </row>
    <row r="47" spans="1:21" ht="15.75">
      <c r="A47" s="10"/>
      <c r="B47" s="10"/>
      <c r="C47" s="11" t="s">
        <v>54</v>
      </c>
      <c r="D47" s="5"/>
      <c r="E47" s="5">
        <v>80</v>
      </c>
      <c r="F47" s="6">
        <v>2.4</v>
      </c>
      <c r="G47" s="20">
        <v>0.062</v>
      </c>
      <c r="H47" s="6"/>
      <c r="I47" s="8">
        <f t="shared" si="1"/>
        <v>11.904</v>
      </c>
      <c r="J47" s="5"/>
      <c r="K47" s="8"/>
      <c r="L47" s="5"/>
      <c r="M47" s="5"/>
      <c r="N47" s="5"/>
      <c r="O47" s="5">
        <v>80</v>
      </c>
      <c r="P47" s="6">
        <v>2.4</v>
      </c>
      <c r="Q47" s="20">
        <v>0.062</v>
      </c>
      <c r="R47" s="6"/>
      <c r="S47" s="8"/>
      <c r="T47" s="5"/>
      <c r="U47" s="8"/>
    </row>
    <row r="48" spans="1:21" ht="15.75">
      <c r="A48" s="10"/>
      <c r="B48" s="10"/>
      <c r="C48" s="11" t="s">
        <v>49</v>
      </c>
      <c r="D48" s="5"/>
      <c r="E48" s="5">
        <v>2</v>
      </c>
      <c r="F48" s="6">
        <v>10</v>
      </c>
      <c r="G48" s="20">
        <v>0.212</v>
      </c>
      <c r="H48" s="6"/>
      <c r="I48" s="8">
        <f t="shared" si="1"/>
        <v>4.24</v>
      </c>
      <c r="J48" s="5"/>
      <c r="K48" s="8"/>
      <c r="L48" s="5"/>
      <c r="M48" s="5"/>
      <c r="N48" s="5"/>
      <c r="O48" s="5">
        <v>2</v>
      </c>
      <c r="P48" s="6">
        <v>10</v>
      </c>
      <c r="Q48" s="20">
        <v>0.212</v>
      </c>
      <c r="R48" s="6"/>
      <c r="S48" s="8"/>
      <c r="T48" s="5"/>
      <c r="U48" s="8"/>
    </row>
    <row r="49" spans="1:21" ht="15.75">
      <c r="A49" s="10"/>
      <c r="B49" s="10"/>
      <c r="C49" s="11" t="s">
        <v>55</v>
      </c>
      <c r="D49" s="5"/>
      <c r="E49" s="5">
        <v>2</v>
      </c>
      <c r="F49" s="6">
        <v>10</v>
      </c>
      <c r="G49" s="20">
        <v>0.062</v>
      </c>
      <c r="H49" s="6"/>
      <c r="I49" s="8">
        <f t="shared" si="1"/>
        <v>1.24</v>
      </c>
      <c r="J49" s="5"/>
      <c r="K49" s="8"/>
      <c r="L49" s="5"/>
      <c r="M49" s="5"/>
      <c r="N49" s="5"/>
      <c r="O49" s="5">
        <v>2</v>
      </c>
      <c r="P49" s="6">
        <v>10</v>
      </c>
      <c r="Q49" s="20">
        <v>0.062</v>
      </c>
      <c r="R49" s="6"/>
      <c r="S49" s="8"/>
      <c r="T49" s="5"/>
      <c r="U49" s="8"/>
    </row>
    <row r="50" spans="1:21" ht="15.75">
      <c r="A50" s="10"/>
      <c r="B50" s="10"/>
      <c r="C50" s="11" t="s">
        <v>50</v>
      </c>
      <c r="D50" s="5"/>
      <c r="E50" s="5">
        <v>1</v>
      </c>
      <c r="F50" s="6">
        <v>29.1</v>
      </c>
      <c r="G50" s="20">
        <v>0.212</v>
      </c>
      <c r="H50" s="6"/>
      <c r="I50" s="8">
        <f t="shared" si="1"/>
        <v>6.1692</v>
      </c>
      <c r="J50" s="5"/>
      <c r="K50" s="8"/>
      <c r="L50" s="5"/>
      <c r="M50" s="5"/>
      <c r="N50" s="5"/>
      <c r="O50" s="5">
        <v>1</v>
      </c>
      <c r="P50" s="6">
        <v>29.1</v>
      </c>
      <c r="Q50" s="20">
        <v>0.212</v>
      </c>
      <c r="R50" s="6"/>
      <c r="S50" s="8"/>
      <c r="T50" s="5"/>
      <c r="U50" s="8"/>
    </row>
    <row r="51" spans="1:21" ht="15.75">
      <c r="A51" s="10"/>
      <c r="B51" s="10"/>
      <c r="C51" s="11" t="s">
        <v>51</v>
      </c>
      <c r="D51" s="5"/>
      <c r="E51" s="5">
        <v>1</v>
      </c>
      <c r="F51" s="6">
        <v>29.1</v>
      </c>
      <c r="G51" s="20">
        <v>0.062</v>
      </c>
      <c r="H51" s="6"/>
      <c r="I51" s="8">
        <f t="shared" si="1"/>
        <v>1.8042</v>
      </c>
      <c r="J51" s="5"/>
      <c r="K51" s="8"/>
      <c r="L51" s="5"/>
      <c r="M51" s="5"/>
      <c r="N51" s="5"/>
      <c r="O51" s="5">
        <v>1</v>
      </c>
      <c r="P51" s="6">
        <v>29.1</v>
      </c>
      <c r="Q51" s="20">
        <v>0.062</v>
      </c>
      <c r="R51" s="6"/>
      <c r="S51" s="8"/>
      <c r="T51" s="5"/>
      <c r="U51" s="8"/>
    </row>
    <row r="52" spans="1:21" ht="15.75">
      <c r="A52" s="10"/>
      <c r="B52" s="10"/>
      <c r="C52" s="11"/>
      <c r="D52" s="5"/>
      <c r="E52" s="5"/>
      <c r="F52" s="6"/>
      <c r="G52" s="6"/>
      <c r="H52" s="8"/>
      <c r="I52" s="7">
        <f>SUM(I44:I51)</f>
        <v>551.2374000000001</v>
      </c>
      <c r="J52" s="23">
        <v>86.48</v>
      </c>
      <c r="K52" s="8">
        <f>I52*J52</f>
        <v>47671.01035200001</v>
      </c>
      <c r="L52" s="23">
        <v>87</v>
      </c>
      <c r="M52" s="23">
        <v>93.29</v>
      </c>
      <c r="N52" s="23">
        <v>86.48</v>
      </c>
      <c r="O52" s="5"/>
      <c r="P52" s="6"/>
      <c r="Q52" s="6"/>
      <c r="R52" s="8"/>
      <c r="S52" s="7"/>
      <c r="T52" s="23"/>
      <c r="U52" s="8"/>
    </row>
    <row r="53" spans="1:21" ht="47.25">
      <c r="A53" s="10">
        <v>8</v>
      </c>
      <c r="B53" s="10" t="s">
        <v>70</v>
      </c>
      <c r="C53" s="11" t="s">
        <v>71</v>
      </c>
      <c r="D53" s="5" t="s">
        <v>15</v>
      </c>
      <c r="E53" s="5"/>
      <c r="F53" s="6"/>
      <c r="G53" s="6"/>
      <c r="H53" s="6"/>
      <c r="I53" s="6"/>
      <c r="J53" s="5"/>
      <c r="K53" s="6"/>
      <c r="L53" s="5"/>
      <c r="M53" s="5"/>
      <c r="N53" s="5"/>
      <c r="O53" s="5"/>
      <c r="P53" s="6"/>
      <c r="Q53" s="6"/>
      <c r="R53" s="6"/>
      <c r="S53" s="6"/>
      <c r="T53" s="5"/>
      <c r="U53" s="6"/>
    </row>
    <row r="54" spans="1:21" ht="15.75">
      <c r="A54" s="10"/>
      <c r="B54" s="10"/>
      <c r="C54" s="11" t="s">
        <v>19</v>
      </c>
      <c r="D54" s="5"/>
      <c r="E54" s="5">
        <v>20</v>
      </c>
      <c r="F54" s="6">
        <v>3</v>
      </c>
      <c r="G54" s="6">
        <v>4.5</v>
      </c>
      <c r="H54" s="6"/>
      <c r="I54" s="8">
        <f>PRODUCT(E54:H54)</f>
        <v>270</v>
      </c>
      <c r="J54" s="5"/>
      <c r="K54" s="6"/>
      <c r="L54" s="5"/>
      <c r="M54" s="5"/>
      <c r="N54" s="5"/>
      <c r="O54" s="5">
        <v>20</v>
      </c>
      <c r="P54" s="6">
        <v>3</v>
      </c>
      <c r="Q54" s="6">
        <v>4.5</v>
      </c>
      <c r="R54" s="6"/>
      <c r="S54" s="8"/>
      <c r="T54" s="5"/>
      <c r="U54" s="6"/>
    </row>
    <row r="55" spans="1:21" ht="15.75">
      <c r="A55" s="10"/>
      <c r="B55" s="10"/>
      <c r="C55" s="11" t="s">
        <v>53</v>
      </c>
      <c r="D55" s="5"/>
      <c r="E55" s="5">
        <v>1</v>
      </c>
      <c r="F55" s="6">
        <v>60</v>
      </c>
      <c r="G55" s="6">
        <v>1.8</v>
      </c>
      <c r="H55" s="6"/>
      <c r="I55" s="8">
        <f>PRODUCT(E55:H55)</f>
        <v>108</v>
      </c>
      <c r="J55" s="5"/>
      <c r="K55" s="6"/>
      <c r="L55" s="5"/>
      <c r="M55" s="5"/>
      <c r="N55" s="5"/>
      <c r="O55" s="5">
        <v>1</v>
      </c>
      <c r="P55" s="6">
        <v>60</v>
      </c>
      <c r="Q55" s="6">
        <v>1.8</v>
      </c>
      <c r="R55" s="6"/>
      <c r="S55" s="8"/>
      <c r="T55" s="5"/>
      <c r="U55" s="6"/>
    </row>
    <row r="56" spans="1:21" ht="15.75">
      <c r="A56" s="10"/>
      <c r="B56" s="10"/>
      <c r="C56" s="11" t="s">
        <v>57</v>
      </c>
      <c r="D56" s="5"/>
      <c r="E56" s="5">
        <v>20</v>
      </c>
      <c r="F56" s="6">
        <v>2.4</v>
      </c>
      <c r="G56" s="6">
        <v>0.98</v>
      </c>
      <c r="H56" s="6"/>
      <c r="I56" s="8">
        <f>PRODUCT(E56:H56)</f>
        <v>47.04</v>
      </c>
      <c r="J56" s="5"/>
      <c r="K56" s="6"/>
      <c r="L56" s="5"/>
      <c r="M56" s="5"/>
      <c r="N56" s="5"/>
      <c r="O56" s="5">
        <v>20</v>
      </c>
      <c r="P56" s="6">
        <v>2.4</v>
      </c>
      <c r="Q56" s="6">
        <v>0.98</v>
      </c>
      <c r="R56" s="6"/>
      <c r="S56" s="8"/>
      <c r="T56" s="5"/>
      <c r="U56" s="6"/>
    </row>
    <row r="57" spans="1:21" ht="15.75">
      <c r="A57" s="10"/>
      <c r="B57" s="10"/>
      <c r="C57" s="11"/>
      <c r="D57" s="5"/>
      <c r="E57" s="5"/>
      <c r="F57" s="6"/>
      <c r="G57" s="6"/>
      <c r="H57" s="6"/>
      <c r="I57" s="8">
        <f>SUM(I54:I56)</f>
        <v>425.04</v>
      </c>
      <c r="J57" s="23">
        <v>30</v>
      </c>
      <c r="K57" s="8">
        <f>I57*J57</f>
        <v>12751.2</v>
      </c>
      <c r="L57" s="23"/>
      <c r="M57" s="23"/>
      <c r="N57" s="23"/>
      <c r="O57" s="5"/>
      <c r="P57" s="6"/>
      <c r="Q57" s="6"/>
      <c r="R57" s="6"/>
      <c r="S57" s="8"/>
      <c r="T57" s="23"/>
      <c r="U57" s="8"/>
    </row>
    <row r="58" spans="1:21" ht="63">
      <c r="A58" s="10">
        <v>9</v>
      </c>
      <c r="B58" s="10" t="s">
        <v>56</v>
      </c>
      <c r="C58" s="11" t="s">
        <v>69</v>
      </c>
      <c r="D58" s="5" t="s">
        <v>17</v>
      </c>
      <c r="E58" s="5"/>
      <c r="F58" s="6"/>
      <c r="G58" s="6"/>
      <c r="H58" s="6"/>
      <c r="I58" s="6"/>
      <c r="J58" s="5"/>
      <c r="K58" s="6"/>
      <c r="L58" s="5"/>
      <c r="M58" s="5"/>
      <c r="N58" s="5"/>
      <c r="O58" s="5"/>
      <c r="P58" s="6"/>
      <c r="Q58" s="6"/>
      <c r="R58" s="6"/>
      <c r="S58" s="6"/>
      <c r="T58" s="5"/>
      <c r="U58" s="6"/>
    </row>
    <row r="59" spans="1:21" ht="15.75">
      <c r="A59" s="10"/>
      <c r="B59" s="10"/>
      <c r="C59" s="11" t="s">
        <v>42</v>
      </c>
      <c r="D59" s="5"/>
      <c r="E59" s="5">
        <v>1</v>
      </c>
      <c r="F59" s="6">
        <v>60</v>
      </c>
      <c r="G59" s="6">
        <v>2.4</v>
      </c>
      <c r="H59" s="6"/>
      <c r="I59" s="8">
        <f>PRODUCT(E59:H59)</f>
        <v>144</v>
      </c>
      <c r="J59" s="5"/>
      <c r="K59" s="6"/>
      <c r="L59" s="5"/>
      <c r="M59" s="5"/>
      <c r="N59" s="5"/>
      <c r="O59" s="5">
        <v>1</v>
      </c>
      <c r="P59" s="6">
        <v>60</v>
      </c>
      <c r="Q59" s="6">
        <v>2.4</v>
      </c>
      <c r="R59" s="6"/>
      <c r="S59" s="8">
        <v>5</v>
      </c>
      <c r="T59" s="5"/>
      <c r="U59" s="6"/>
    </row>
    <row r="60" spans="1:21" ht="15.75">
      <c r="A60" s="10"/>
      <c r="B60" s="10"/>
      <c r="C60" s="11"/>
      <c r="D60" s="5"/>
      <c r="E60" s="5"/>
      <c r="F60" s="6"/>
      <c r="G60" s="6"/>
      <c r="H60" s="6"/>
      <c r="I60" s="8">
        <f>SUM(I59:I59)</f>
        <v>144</v>
      </c>
      <c r="J60" s="23">
        <v>30</v>
      </c>
      <c r="K60" s="8">
        <f>I60*J60</f>
        <v>4320</v>
      </c>
      <c r="L60" s="23"/>
      <c r="M60" s="23"/>
      <c r="N60" s="23"/>
      <c r="O60" s="5"/>
      <c r="P60" s="6"/>
      <c r="Q60" s="6"/>
      <c r="R60" s="6"/>
      <c r="S60" s="8"/>
      <c r="T60" s="23"/>
      <c r="U60" s="8"/>
    </row>
    <row r="61" spans="1:21" ht="15.75">
      <c r="A61" s="9"/>
      <c r="B61" s="9"/>
      <c r="C61" s="14" t="s">
        <v>60</v>
      </c>
      <c r="D61" s="9"/>
      <c r="E61" s="9"/>
      <c r="F61" s="9"/>
      <c r="G61" s="9"/>
      <c r="H61" s="8"/>
      <c r="I61" s="7"/>
      <c r="J61" s="8"/>
      <c r="K61" s="12">
        <f>SUM(K6:K60)</f>
        <v>640322.7126569999</v>
      </c>
      <c r="L61" s="8"/>
      <c r="M61" s="8"/>
      <c r="N61" s="8"/>
      <c r="O61" s="9"/>
      <c r="P61" s="9"/>
      <c r="Q61" s="9"/>
      <c r="R61" s="8"/>
      <c r="S61" s="7"/>
      <c r="T61" s="8"/>
      <c r="U61" s="12">
        <f>SUM(U6:U60)</f>
        <v>111670.307925</v>
      </c>
    </row>
    <row r="62" spans="1:21" ht="15.75">
      <c r="A62" s="9" t="s">
        <v>43</v>
      </c>
      <c r="B62" s="9"/>
      <c r="C62" s="14" t="s">
        <v>44</v>
      </c>
      <c r="D62" s="9"/>
      <c r="E62" s="9"/>
      <c r="F62" s="9"/>
      <c r="G62" s="9"/>
      <c r="H62" s="8"/>
      <c r="I62" s="7"/>
      <c r="J62" s="8"/>
      <c r="K62" s="12">
        <f>K61*18%</f>
        <v>115258.08827825998</v>
      </c>
      <c r="L62" s="8"/>
      <c r="M62" s="8"/>
      <c r="N62" s="8"/>
      <c r="O62" s="9"/>
      <c r="P62" s="9"/>
      <c r="Q62" s="9"/>
      <c r="R62" s="8"/>
      <c r="S62" s="7"/>
      <c r="T62" s="8"/>
      <c r="U62" s="12">
        <f>U61*18%</f>
        <v>20100.655426499998</v>
      </c>
    </row>
    <row r="63" spans="1:21" ht="15.75">
      <c r="A63" s="9" t="s">
        <v>43</v>
      </c>
      <c r="B63" s="9"/>
      <c r="C63" s="14" t="s">
        <v>45</v>
      </c>
      <c r="D63" s="9"/>
      <c r="E63" s="9"/>
      <c r="F63" s="9"/>
      <c r="G63" s="9"/>
      <c r="H63" s="8"/>
      <c r="I63" s="7"/>
      <c r="J63" s="8"/>
      <c r="K63" s="12">
        <f>K61+K62</f>
        <v>755580.8009352599</v>
      </c>
      <c r="L63" s="8"/>
      <c r="M63" s="8"/>
      <c r="N63" s="8"/>
      <c r="O63" s="9"/>
      <c r="P63" s="9"/>
      <c r="Q63" s="9"/>
      <c r="R63" s="8"/>
      <c r="S63" s="7"/>
      <c r="T63" s="8"/>
      <c r="U63" s="12">
        <f>U61+U62</f>
        <v>131770.9633515</v>
      </c>
    </row>
    <row r="64" spans="1:21" ht="15.75">
      <c r="A64" s="9"/>
      <c r="B64" s="9"/>
      <c r="C64" s="14"/>
      <c r="D64" s="9"/>
      <c r="E64" s="9"/>
      <c r="F64" s="9"/>
      <c r="G64" s="9"/>
      <c r="H64" s="8"/>
      <c r="I64" s="27"/>
      <c r="J64" s="28"/>
      <c r="K64" s="29">
        <f>ROUND(K63,-2)</f>
        <v>755600</v>
      </c>
      <c r="L64" s="8"/>
      <c r="M64" s="8"/>
      <c r="N64" s="8"/>
      <c r="O64" s="9"/>
      <c r="P64" s="9"/>
      <c r="Q64" s="9"/>
      <c r="R64" s="8"/>
      <c r="S64" s="27"/>
      <c r="T64" s="28"/>
      <c r="U64" s="29">
        <f>ROUND(U63,-2)</f>
        <v>131800</v>
      </c>
    </row>
    <row r="65" spans="1:21" ht="15.75">
      <c r="A65" s="26"/>
      <c r="B65" s="2"/>
      <c r="C65" s="2"/>
      <c r="D65" s="2"/>
      <c r="E65" s="2"/>
      <c r="F65" s="2"/>
      <c r="G65" s="2"/>
      <c r="H65" s="2"/>
      <c r="I65" s="74"/>
      <c r="J65" s="75"/>
      <c r="K65" s="76"/>
      <c r="L65" s="2"/>
      <c r="M65" s="2"/>
      <c r="N65" s="2"/>
      <c r="O65" s="2"/>
      <c r="P65" s="2"/>
      <c r="Q65" s="2"/>
      <c r="R65" s="2"/>
      <c r="S65" s="74"/>
      <c r="T65" s="75"/>
      <c r="U65" s="76"/>
    </row>
    <row r="66" spans="1:21" ht="15.75">
      <c r="A66" s="26"/>
      <c r="B66" s="2"/>
      <c r="C66" s="2"/>
      <c r="D66" s="2"/>
      <c r="E66" s="2"/>
      <c r="F66" s="2"/>
      <c r="G66" s="2"/>
      <c r="H66" s="2"/>
      <c r="I66" s="77"/>
      <c r="J66" s="78"/>
      <c r="K66" s="79"/>
      <c r="L66" s="2"/>
      <c r="M66" s="2"/>
      <c r="N66" s="2"/>
      <c r="O66" s="2"/>
      <c r="P66" s="2"/>
      <c r="Q66" s="2"/>
      <c r="R66" s="2"/>
      <c r="S66" s="77"/>
      <c r="T66" s="78"/>
      <c r="U66" s="79"/>
    </row>
    <row r="67" spans="1:21" ht="15.75">
      <c r="A67" s="26"/>
      <c r="B67" s="2"/>
      <c r="C67" s="2"/>
      <c r="D67" s="2"/>
      <c r="E67" s="2"/>
      <c r="F67" s="2"/>
      <c r="G67" s="2"/>
      <c r="H67" s="2"/>
      <c r="I67" s="77"/>
      <c r="J67" s="78"/>
      <c r="K67" s="79"/>
      <c r="L67" s="2"/>
      <c r="M67" s="2"/>
      <c r="N67" s="2"/>
      <c r="O67" s="2"/>
      <c r="P67" s="2"/>
      <c r="Q67" s="2"/>
      <c r="R67" s="2"/>
      <c r="S67" s="77"/>
      <c r="T67" s="78"/>
      <c r="U67" s="79"/>
    </row>
    <row r="68" spans="1:21" ht="15.75">
      <c r="A68" s="26"/>
      <c r="B68" s="2"/>
      <c r="C68" s="2"/>
      <c r="D68" s="2"/>
      <c r="E68" s="2"/>
      <c r="F68" s="2"/>
      <c r="G68" s="2"/>
      <c r="H68" s="2"/>
      <c r="I68" s="77"/>
      <c r="J68" s="78"/>
      <c r="K68" s="79"/>
      <c r="L68" s="2"/>
      <c r="M68" s="2"/>
      <c r="N68" s="2"/>
      <c r="O68" s="2"/>
      <c r="P68" s="2"/>
      <c r="Q68" s="2"/>
      <c r="R68" s="2"/>
      <c r="S68" s="77"/>
      <c r="T68" s="78"/>
      <c r="U68" s="79"/>
    </row>
    <row r="69" spans="1:21" ht="15.75">
      <c r="A69" s="26"/>
      <c r="B69" s="2"/>
      <c r="C69" s="2"/>
      <c r="D69" s="2"/>
      <c r="E69" s="2"/>
      <c r="F69" s="2"/>
      <c r="G69" s="2"/>
      <c r="H69" s="2"/>
      <c r="I69" s="80"/>
      <c r="J69" s="81"/>
      <c r="K69" s="82"/>
      <c r="L69" s="2"/>
      <c r="M69" s="2"/>
      <c r="N69" s="2"/>
      <c r="O69" s="2"/>
      <c r="P69" s="2"/>
      <c r="Q69" s="2"/>
      <c r="R69" s="2"/>
      <c r="S69" s="80"/>
      <c r="T69" s="81"/>
      <c r="U69" s="82"/>
    </row>
    <row r="70" spans="1:21" ht="15.75">
      <c r="A70" s="26"/>
      <c r="B70" s="2"/>
      <c r="C70" s="2"/>
      <c r="D70" s="2"/>
      <c r="E70" s="2"/>
      <c r="F70" s="26"/>
      <c r="G70" s="26"/>
      <c r="H70" s="26"/>
      <c r="I70" s="71" t="s">
        <v>46</v>
      </c>
      <c r="J70" s="72"/>
      <c r="K70" s="73"/>
      <c r="L70" s="2"/>
      <c r="M70" s="2"/>
      <c r="N70" s="2"/>
      <c r="O70" s="2"/>
      <c r="P70" s="26"/>
      <c r="Q70" s="26"/>
      <c r="R70" s="26"/>
      <c r="S70" s="71" t="s">
        <v>46</v>
      </c>
      <c r="T70" s="72"/>
      <c r="U70" s="73"/>
    </row>
  </sheetData>
  <sheetProtection/>
  <mergeCells count="9">
    <mergeCell ref="S65:U69"/>
    <mergeCell ref="S70:U70"/>
    <mergeCell ref="O3:U3"/>
    <mergeCell ref="A1:K1"/>
    <mergeCell ref="A2:K2"/>
    <mergeCell ref="A3:K3"/>
    <mergeCell ref="L3:N3"/>
    <mergeCell ref="I65:K69"/>
    <mergeCell ref="I70:K70"/>
  </mergeCells>
  <printOptions/>
  <pageMargins left="0.31496062992125984" right="0.3937007874015748" top="0.2362204724409449" bottom="0.2362204724409449" header="0.03937007874015748" footer="0.03937007874015748"/>
  <pageSetup fitToHeight="32"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dimension ref="A1:G25"/>
  <sheetViews>
    <sheetView tabSelected="1" view="pageBreakPreview" zoomScale="93" zoomScaleSheetLayoutView="93" zoomScalePageLayoutView="0" workbookViewId="0" topLeftCell="A1">
      <pane ySplit="4" topLeftCell="A6" activePane="bottomLeft" state="frozen"/>
      <selection pane="topLeft" activeCell="A1" sqref="A1"/>
      <selection pane="bottomLeft" activeCell="E6" sqref="E6"/>
    </sheetView>
  </sheetViews>
  <sheetFormatPr defaultColWidth="9.140625" defaultRowHeight="15"/>
  <cols>
    <col min="1" max="1" width="6.57421875" style="60" customWidth="1"/>
    <col min="2" max="2" width="12.421875" style="46" customWidth="1"/>
    <col min="3" max="3" width="43.8515625" style="46" customWidth="1"/>
    <col min="4" max="4" width="8.57421875" style="46" customWidth="1"/>
    <col min="5" max="5" width="7.28125" style="50" customWidth="1"/>
    <col min="6" max="6" width="12.00390625" style="46" customWidth="1"/>
    <col min="7" max="7" width="18.8515625" style="59" customWidth="1"/>
    <col min="8" max="16384" width="9.140625" style="46" customWidth="1"/>
  </cols>
  <sheetData>
    <row r="1" spans="1:7" ht="22.5">
      <c r="A1" s="85" t="s">
        <v>39</v>
      </c>
      <c r="B1" s="85"/>
      <c r="C1" s="85"/>
      <c r="D1" s="85"/>
      <c r="E1" s="85"/>
      <c r="F1" s="85"/>
      <c r="G1" s="85"/>
    </row>
    <row r="2" spans="1:7" ht="20.25">
      <c r="A2" s="86" t="s">
        <v>113</v>
      </c>
      <c r="B2" s="86"/>
      <c r="C2" s="86"/>
      <c r="D2" s="86"/>
      <c r="E2" s="86"/>
      <c r="F2" s="86"/>
      <c r="G2" s="86"/>
    </row>
    <row r="3" spans="1:7" s="47" customFormat="1" ht="24" customHeight="1">
      <c r="A3" s="87" t="s">
        <v>109</v>
      </c>
      <c r="B3" s="87"/>
      <c r="C3" s="87"/>
      <c r="D3" s="87"/>
      <c r="E3" s="87"/>
      <c r="F3" s="87"/>
      <c r="G3" s="87"/>
    </row>
    <row r="4" spans="1:7" s="50" customFormat="1" ht="35.25" customHeight="1">
      <c r="A4" s="48" t="s">
        <v>114</v>
      </c>
      <c r="B4" s="48" t="s">
        <v>0</v>
      </c>
      <c r="C4" s="49" t="s">
        <v>1</v>
      </c>
      <c r="D4" s="49" t="s">
        <v>34</v>
      </c>
      <c r="E4" s="49" t="s">
        <v>2</v>
      </c>
      <c r="F4" s="49" t="s">
        <v>7</v>
      </c>
      <c r="G4" s="49" t="s">
        <v>35</v>
      </c>
    </row>
    <row r="5" spans="1:7" s="50" customFormat="1" ht="83.25" customHeight="1">
      <c r="A5" s="37">
        <v>1</v>
      </c>
      <c r="B5" s="37" t="s">
        <v>104</v>
      </c>
      <c r="C5" s="11" t="s">
        <v>105</v>
      </c>
      <c r="D5" s="61">
        <v>6</v>
      </c>
      <c r="E5" s="37" t="s">
        <v>106</v>
      </c>
      <c r="F5" s="35"/>
      <c r="G5" s="31"/>
    </row>
    <row r="6" spans="1:7" s="50" customFormat="1" ht="165" customHeight="1">
      <c r="A6" s="37">
        <f aca="true" t="shared" si="0" ref="A6:A11">A5+1</f>
        <v>2</v>
      </c>
      <c r="B6" s="37" t="s">
        <v>11</v>
      </c>
      <c r="C6" s="11" t="s">
        <v>117</v>
      </c>
      <c r="D6" s="61">
        <v>1.04</v>
      </c>
      <c r="E6" s="37" t="s">
        <v>9</v>
      </c>
      <c r="F6" s="35"/>
      <c r="G6" s="31"/>
    </row>
    <row r="7" spans="1:7" s="50" customFormat="1" ht="98.25" customHeight="1">
      <c r="A7" s="37">
        <f t="shared" si="0"/>
        <v>3</v>
      </c>
      <c r="B7" s="37" t="s">
        <v>14</v>
      </c>
      <c r="C7" s="11" t="s">
        <v>111</v>
      </c>
      <c r="D7" s="61">
        <v>996.95</v>
      </c>
      <c r="E7" s="37" t="s">
        <v>15</v>
      </c>
      <c r="F7" s="35"/>
      <c r="G7" s="31"/>
    </row>
    <row r="8" spans="1:7" s="50" customFormat="1" ht="62.25" customHeight="1">
      <c r="A8" s="37">
        <f t="shared" si="0"/>
        <v>4</v>
      </c>
      <c r="B8" s="37" t="s">
        <v>16</v>
      </c>
      <c r="C8" s="51" t="s">
        <v>107</v>
      </c>
      <c r="D8" s="61">
        <v>247.66</v>
      </c>
      <c r="E8" s="37" t="s">
        <v>17</v>
      </c>
      <c r="F8" s="35"/>
      <c r="G8" s="31"/>
    </row>
    <row r="9" spans="1:7" s="50" customFormat="1" ht="63.75" customHeight="1">
      <c r="A9" s="37">
        <f t="shared" si="0"/>
        <v>5</v>
      </c>
      <c r="B9" s="37" t="s">
        <v>18</v>
      </c>
      <c r="C9" s="51" t="s">
        <v>112</v>
      </c>
      <c r="D9" s="61">
        <v>296.28</v>
      </c>
      <c r="E9" s="37" t="s">
        <v>17</v>
      </c>
      <c r="F9" s="35"/>
      <c r="G9" s="31"/>
    </row>
    <row r="10" spans="1:7" s="50" customFormat="1" ht="63">
      <c r="A10" s="37">
        <f t="shared" si="0"/>
        <v>6</v>
      </c>
      <c r="B10" s="64" t="s">
        <v>110</v>
      </c>
      <c r="C10" s="11" t="s">
        <v>108</v>
      </c>
      <c r="D10" s="61">
        <v>210</v>
      </c>
      <c r="E10" s="37" t="s">
        <v>15</v>
      </c>
      <c r="F10" s="35"/>
      <c r="G10" s="31"/>
    </row>
    <row r="11" spans="1:7" s="50" customFormat="1" ht="61.5" customHeight="1">
      <c r="A11" s="37">
        <f t="shared" si="0"/>
        <v>7</v>
      </c>
      <c r="B11" s="64" t="s">
        <v>56</v>
      </c>
      <c r="C11" s="51" t="s">
        <v>116</v>
      </c>
      <c r="D11" s="61">
        <v>42</v>
      </c>
      <c r="E11" s="37" t="s">
        <v>17</v>
      </c>
      <c r="F11" s="35"/>
      <c r="G11" s="31"/>
    </row>
    <row r="12" spans="1:7" ht="30" customHeight="1">
      <c r="A12" s="37"/>
      <c r="B12" s="52"/>
      <c r="C12" s="62" t="s">
        <v>102</v>
      </c>
      <c r="D12" s="54"/>
      <c r="E12" s="53"/>
      <c r="F12" s="35"/>
      <c r="G12" s="55"/>
    </row>
    <row r="13" spans="1:7" ht="30" customHeight="1">
      <c r="A13" s="37"/>
      <c r="B13" s="52"/>
      <c r="C13" s="63" t="s">
        <v>103</v>
      </c>
      <c r="D13" s="56"/>
      <c r="E13" s="30"/>
      <c r="F13" s="35"/>
      <c r="G13" s="57"/>
    </row>
    <row r="14" spans="1:7" ht="30" customHeight="1">
      <c r="A14" s="37"/>
      <c r="B14" s="52"/>
      <c r="C14" s="62" t="s">
        <v>83</v>
      </c>
      <c r="D14" s="54"/>
      <c r="E14" s="53"/>
      <c r="F14" s="35"/>
      <c r="G14" s="55"/>
    </row>
    <row r="15" spans="1:7" ht="15.75" customHeight="1" hidden="1">
      <c r="A15" s="58"/>
      <c r="B15" s="52"/>
      <c r="C15" s="52"/>
      <c r="D15" s="88"/>
      <c r="E15" s="88"/>
      <c r="F15" s="88"/>
      <c r="G15" s="88"/>
    </row>
    <row r="16" spans="1:7" ht="15.75" customHeight="1" hidden="1">
      <c r="A16" s="58"/>
      <c r="B16" s="52"/>
      <c r="C16" s="52"/>
      <c r="D16" s="88"/>
      <c r="E16" s="88"/>
      <c r="F16" s="88"/>
      <c r="G16" s="88"/>
    </row>
    <row r="17" spans="1:7" ht="15.75" customHeight="1" hidden="1">
      <c r="A17" s="58"/>
      <c r="B17" s="52"/>
      <c r="C17" s="52"/>
      <c r="D17" s="88"/>
      <c r="E17" s="88"/>
      <c r="F17" s="88"/>
      <c r="G17" s="88"/>
    </row>
    <row r="18" spans="1:7" ht="15.75" customHeight="1" hidden="1">
      <c r="A18" s="58"/>
      <c r="B18" s="52"/>
      <c r="C18" s="52"/>
      <c r="D18" s="88"/>
      <c r="E18" s="88"/>
      <c r="F18" s="88"/>
      <c r="G18" s="88"/>
    </row>
    <row r="19" spans="1:7" ht="15.75" customHeight="1" hidden="1">
      <c r="A19" s="58"/>
      <c r="B19" s="52"/>
      <c r="C19" s="52"/>
      <c r="D19" s="88"/>
      <c r="E19" s="88"/>
      <c r="F19" s="88"/>
      <c r="G19" s="88"/>
    </row>
    <row r="20" spans="1:7" ht="15.75" customHeight="1" hidden="1">
      <c r="A20" s="58"/>
      <c r="B20" s="52"/>
      <c r="C20" s="52"/>
      <c r="D20" s="90" t="s">
        <v>46</v>
      </c>
      <c r="E20" s="90"/>
      <c r="F20" s="90"/>
      <c r="G20" s="90"/>
    </row>
    <row r="21" spans="1:7" ht="15.75">
      <c r="A21" s="58"/>
      <c r="B21" s="52"/>
      <c r="C21" s="6"/>
      <c r="D21" s="88"/>
      <c r="E21" s="88"/>
      <c r="F21" s="88"/>
      <c r="G21" s="88"/>
    </row>
    <row r="22" spans="1:7" ht="15.75">
      <c r="A22" s="58"/>
      <c r="B22" s="52"/>
      <c r="C22" s="6"/>
      <c r="D22" s="88"/>
      <c r="E22" s="88"/>
      <c r="F22" s="88"/>
      <c r="G22" s="88"/>
    </row>
    <row r="23" spans="1:7" ht="15.75">
      <c r="A23" s="58"/>
      <c r="B23" s="52"/>
      <c r="C23" s="6"/>
      <c r="D23" s="88"/>
      <c r="E23" s="88"/>
      <c r="F23" s="88"/>
      <c r="G23" s="88"/>
    </row>
    <row r="24" spans="1:7" ht="15.75">
      <c r="A24" s="58"/>
      <c r="B24" s="52"/>
      <c r="C24" s="6"/>
      <c r="D24" s="88"/>
      <c r="E24" s="88"/>
      <c r="F24" s="88"/>
      <c r="G24" s="88"/>
    </row>
    <row r="25" spans="1:7" ht="18.75">
      <c r="A25" s="58"/>
      <c r="B25" s="52"/>
      <c r="C25" s="58"/>
      <c r="D25" s="89" t="s">
        <v>115</v>
      </c>
      <c r="E25" s="89"/>
      <c r="F25" s="89"/>
      <c r="G25" s="89"/>
    </row>
  </sheetData>
  <sheetProtection/>
  <mergeCells count="7">
    <mergeCell ref="A1:G1"/>
    <mergeCell ref="A2:G2"/>
    <mergeCell ref="A3:G3"/>
    <mergeCell ref="D15:G19"/>
    <mergeCell ref="D25:G25"/>
    <mergeCell ref="D21:G24"/>
    <mergeCell ref="D20:G20"/>
  </mergeCells>
  <printOptions gridLines="1"/>
  <pageMargins left="0.45" right="0.2" top="0.75" bottom="0.75" header="0.3" footer="0.3"/>
  <pageSetup fitToHeight="32" horizontalDpi="600" verticalDpi="600" orientation="portrait" paperSize="9" scale="86" r:id="rId1"/>
  <headerFoot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5"/>
  <sheetViews>
    <sheetView view="pageBreakPreview" zoomScale="93" zoomScaleSheetLayoutView="93" zoomScalePageLayoutView="0" workbookViewId="0" topLeftCell="A1">
      <pane ySplit="4" topLeftCell="A8" activePane="bottomLeft" state="frozen"/>
      <selection pane="topLeft" activeCell="A1" sqref="A1"/>
      <selection pane="bottomLeft" activeCell="A13" sqref="A13:B15"/>
    </sheetView>
  </sheetViews>
  <sheetFormatPr defaultColWidth="9.140625" defaultRowHeight="15"/>
  <cols>
    <col min="1" max="1" width="6.28125" style="3" bestFit="1" customWidth="1"/>
    <col min="2" max="2" width="18.00390625" style="1" bestFit="1" customWidth="1"/>
    <col min="3" max="3" width="60.00390625" style="1" bestFit="1" customWidth="1"/>
    <col min="4" max="4" width="5.421875" style="1" bestFit="1" customWidth="1"/>
    <col min="5" max="5" width="5.57421875" style="1" bestFit="1" customWidth="1"/>
    <col min="6" max="6" width="7.8515625" style="3" bestFit="1" customWidth="1"/>
    <col min="7" max="7" width="6.7109375" style="3" bestFit="1" customWidth="1"/>
    <col min="8" max="8" width="8.421875" style="3" bestFit="1" customWidth="1"/>
    <col min="9" max="9" width="10.8515625" style="1" bestFit="1" customWidth="1"/>
    <col min="10" max="10" width="8.140625" style="1" customWidth="1"/>
    <col min="11" max="11" width="17.57421875" style="1" bestFit="1" customWidth="1"/>
    <col min="12" max="12" width="5.421875" style="1" bestFit="1" customWidth="1"/>
    <col min="13" max="13" width="10.8515625" style="1" bestFit="1" customWidth="1"/>
    <col min="14" max="14" width="8.140625" style="1" customWidth="1"/>
    <col min="15" max="15" width="17.57421875" style="1" bestFit="1" customWidth="1"/>
    <col min="16" max="16" width="11.57421875" style="1" bestFit="1" customWidth="1"/>
    <col min="17" max="16384" width="9.140625" style="1" customWidth="1"/>
  </cols>
  <sheetData>
    <row r="1" spans="1:16" ht="15.75">
      <c r="A1" s="69" t="s">
        <v>39</v>
      </c>
      <c r="B1" s="70"/>
      <c r="C1" s="70"/>
      <c r="D1" s="70"/>
      <c r="E1" s="70"/>
      <c r="F1" s="70"/>
      <c r="G1" s="70"/>
      <c r="H1" s="70"/>
      <c r="I1" s="70"/>
      <c r="J1" s="70"/>
      <c r="K1" s="70"/>
      <c r="L1" s="70"/>
      <c r="M1" s="70"/>
      <c r="N1" s="70"/>
      <c r="O1" s="70"/>
      <c r="P1" s="70"/>
    </row>
    <row r="2" spans="1:16" ht="15.75">
      <c r="A2" s="65" t="s">
        <v>78</v>
      </c>
      <c r="B2" s="66"/>
      <c r="C2" s="66"/>
      <c r="D2" s="66"/>
      <c r="E2" s="66"/>
      <c r="F2" s="66"/>
      <c r="G2" s="66"/>
      <c r="H2" s="66"/>
      <c r="I2" s="66"/>
      <c r="J2" s="66"/>
      <c r="K2" s="66"/>
      <c r="L2" s="66"/>
      <c r="M2" s="66"/>
      <c r="N2" s="66"/>
      <c r="O2" s="66"/>
      <c r="P2" s="66"/>
    </row>
    <row r="3" spans="1:16" s="13" customFormat="1" ht="15.75" customHeight="1">
      <c r="A3" s="94" t="s">
        <v>79</v>
      </c>
      <c r="B3" s="95"/>
      <c r="C3" s="95"/>
      <c r="D3" s="95"/>
      <c r="E3" s="95"/>
      <c r="F3" s="95"/>
      <c r="G3" s="95"/>
      <c r="H3" s="95"/>
      <c r="I3" s="95"/>
      <c r="J3" s="95"/>
      <c r="K3" s="95"/>
      <c r="L3" s="95"/>
      <c r="M3" s="95"/>
      <c r="N3" s="95"/>
      <c r="O3" s="95"/>
      <c r="P3" s="95"/>
    </row>
    <row r="4" spans="1:16" s="4" customFormat="1" ht="15.75">
      <c r="A4" s="38" t="s">
        <v>21</v>
      </c>
      <c r="B4" s="38" t="s">
        <v>0</v>
      </c>
      <c r="C4" s="39" t="s">
        <v>1</v>
      </c>
      <c r="D4" s="39" t="s">
        <v>2</v>
      </c>
      <c r="E4" s="39" t="s">
        <v>3</v>
      </c>
      <c r="F4" s="39" t="s">
        <v>4</v>
      </c>
      <c r="G4" s="39" t="s">
        <v>5</v>
      </c>
      <c r="H4" s="39" t="s">
        <v>6</v>
      </c>
      <c r="I4" s="39" t="s">
        <v>34</v>
      </c>
      <c r="J4" s="39" t="s">
        <v>7</v>
      </c>
      <c r="K4" s="39" t="s">
        <v>35</v>
      </c>
      <c r="L4" s="39" t="s">
        <v>2</v>
      </c>
      <c r="M4" s="39" t="s">
        <v>34</v>
      </c>
      <c r="N4" s="39" t="s">
        <v>7</v>
      </c>
      <c r="O4" s="39" t="s">
        <v>35</v>
      </c>
      <c r="P4" s="39" t="s">
        <v>90</v>
      </c>
    </row>
    <row r="5" spans="1:16" s="4" customFormat="1" ht="15.75">
      <c r="A5" s="24"/>
      <c r="B5" s="24"/>
      <c r="C5" s="25"/>
      <c r="D5" s="25"/>
      <c r="E5" s="25"/>
      <c r="F5" s="25"/>
      <c r="G5" s="25"/>
      <c r="H5" s="25"/>
      <c r="I5" s="25"/>
      <c r="J5" s="92" t="s">
        <v>92</v>
      </c>
      <c r="K5" s="93"/>
      <c r="L5" s="25"/>
      <c r="M5" s="25"/>
      <c r="N5" s="92" t="s">
        <v>93</v>
      </c>
      <c r="O5" s="93"/>
      <c r="P5" s="39" t="s">
        <v>94</v>
      </c>
    </row>
    <row r="6" spans="1:16" s="4" customFormat="1" ht="15.75">
      <c r="A6" s="9" t="s">
        <v>84</v>
      </c>
      <c r="B6" s="96" t="s">
        <v>85</v>
      </c>
      <c r="C6" s="96"/>
      <c r="D6" s="96"/>
      <c r="E6" s="96"/>
      <c r="F6" s="96"/>
      <c r="G6" s="96"/>
      <c r="H6" s="96"/>
      <c r="I6" s="96"/>
      <c r="J6" s="6"/>
      <c r="K6" s="6"/>
      <c r="L6" s="6"/>
      <c r="M6" s="6"/>
      <c r="N6" s="6"/>
      <c r="O6" s="6"/>
      <c r="P6" s="40"/>
    </row>
    <row r="7" spans="1:16" s="4" customFormat="1" ht="78.75">
      <c r="A7" s="35">
        <v>11</v>
      </c>
      <c r="B7" s="35" t="s">
        <v>80</v>
      </c>
      <c r="C7" s="30" t="s">
        <v>86</v>
      </c>
      <c r="D7" s="35" t="s">
        <v>9</v>
      </c>
      <c r="E7" s="35"/>
      <c r="F7" s="35"/>
      <c r="G7" s="35"/>
      <c r="H7" s="35"/>
      <c r="I7" s="31"/>
      <c r="J7" s="35"/>
      <c r="K7" s="8"/>
      <c r="L7" s="35" t="s">
        <v>3</v>
      </c>
      <c r="M7" s="31"/>
      <c r="N7" s="35"/>
      <c r="O7" s="8"/>
      <c r="P7" s="40"/>
    </row>
    <row r="8" spans="1:16" ht="15.75">
      <c r="A8" s="35"/>
      <c r="B8" s="36"/>
      <c r="C8" s="11" t="s">
        <v>89</v>
      </c>
      <c r="D8" s="35"/>
      <c r="E8" s="35">
        <v>5</v>
      </c>
      <c r="F8" s="6">
        <v>2.7</v>
      </c>
      <c r="G8" s="6">
        <v>0.075</v>
      </c>
      <c r="H8" s="6">
        <v>0.05</v>
      </c>
      <c r="I8" s="8">
        <f>PRODUCT(E8:H8)</f>
        <v>0.050625</v>
      </c>
      <c r="J8" s="35"/>
      <c r="K8" s="8"/>
      <c r="L8" s="35"/>
      <c r="M8" s="8"/>
      <c r="N8" s="35"/>
      <c r="O8" s="8"/>
      <c r="P8" s="2"/>
    </row>
    <row r="9" spans="1:16" ht="15.75">
      <c r="A9" s="35"/>
      <c r="B9" s="36"/>
      <c r="C9" s="11" t="s">
        <v>87</v>
      </c>
      <c r="D9" s="35"/>
      <c r="E9" s="35">
        <v>5</v>
      </c>
      <c r="F9" s="6">
        <v>2.1</v>
      </c>
      <c r="G9" s="6">
        <v>0.075</v>
      </c>
      <c r="H9" s="6">
        <v>0.05</v>
      </c>
      <c r="I9" s="8">
        <f>PRODUCT(E9:H9)</f>
        <v>0.039375</v>
      </c>
      <c r="J9" s="35"/>
      <c r="K9" s="8"/>
      <c r="L9" s="35"/>
      <c r="M9" s="8"/>
      <c r="N9" s="35"/>
      <c r="O9" s="8"/>
      <c r="P9" s="2"/>
    </row>
    <row r="10" spans="1:16" ht="15.75">
      <c r="A10" s="35"/>
      <c r="B10" s="36"/>
      <c r="C10" s="11"/>
      <c r="D10" s="35"/>
      <c r="E10" s="35"/>
      <c r="F10" s="6"/>
      <c r="G10" s="6"/>
      <c r="H10" s="6"/>
      <c r="I10" s="8">
        <v>0.09</v>
      </c>
      <c r="J10" s="35">
        <v>10000</v>
      </c>
      <c r="K10" s="8">
        <f>I10*J10</f>
        <v>900</v>
      </c>
      <c r="L10" s="35"/>
      <c r="M10" s="8">
        <v>10</v>
      </c>
      <c r="N10" s="35">
        <v>500</v>
      </c>
      <c r="O10" s="8">
        <f>M10*N10</f>
        <v>5000</v>
      </c>
      <c r="P10" s="41">
        <f>O10-K10</f>
        <v>4100</v>
      </c>
    </row>
    <row r="11" spans="1:16" s="4" customFormat="1" ht="63">
      <c r="A11" s="35">
        <v>15</v>
      </c>
      <c r="B11" s="35" t="s">
        <v>81</v>
      </c>
      <c r="C11" s="30" t="s">
        <v>82</v>
      </c>
      <c r="D11" s="35" t="s">
        <v>17</v>
      </c>
      <c r="E11" s="35"/>
      <c r="F11" s="35"/>
      <c r="G11" s="35"/>
      <c r="H11" s="35"/>
      <c r="I11" s="31"/>
      <c r="J11" s="35"/>
      <c r="K11" s="8"/>
      <c r="L11" s="35" t="s">
        <v>17</v>
      </c>
      <c r="M11" s="31"/>
      <c r="N11" s="35"/>
      <c r="O11" s="8"/>
      <c r="P11" s="40"/>
    </row>
    <row r="12" spans="1:16" s="4" customFormat="1" ht="15.75">
      <c r="A12" s="35"/>
      <c r="B12" s="35"/>
      <c r="C12" s="32"/>
      <c r="D12" s="35"/>
      <c r="E12" s="35"/>
      <c r="F12" s="35"/>
      <c r="G12" s="35"/>
      <c r="H12" s="35"/>
      <c r="I12" s="33">
        <v>601.84</v>
      </c>
      <c r="J12" s="35">
        <v>105</v>
      </c>
      <c r="K12" s="8">
        <f>I12*J12</f>
        <v>63193.200000000004</v>
      </c>
      <c r="L12" s="35"/>
      <c r="M12" s="33">
        <v>601.84</v>
      </c>
      <c r="N12" s="35">
        <v>130</v>
      </c>
      <c r="O12" s="8">
        <f>M12*N12</f>
        <v>78239.2</v>
      </c>
      <c r="P12" s="41">
        <f>O12-K12</f>
        <v>15045.999999999993</v>
      </c>
    </row>
    <row r="13" spans="1:16" ht="15.75">
      <c r="A13" s="26"/>
      <c r="B13" s="2"/>
      <c r="C13" s="91" t="s">
        <v>91</v>
      </c>
      <c r="D13" s="91"/>
      <c r="E13" s="91"/>
      <c r="F13" s="91"/>
      <c r="G13" s="91"/>
      <c r="H13" s="91"/>
      <c r="I13" s="91"/>
      <c r="J13" s="91"/>
      <c r="K13" s="91"/>
      <c r="L13" s="91"/>
      <c r="M13" s="91"/>
      <c r="N13" s="91"/>
      <c r="O13" s="91"/>
      <c r="P13" s="42">
        <f>P10+P12</f>
        <v>19145.999999999993</v>
      </c>
    </row>
    <row r="14" spans="1:16" ht="15.75">
      <c r="A14" s="26"/>
      <c r="B14" s="2"/>
      <c r="C14" s="91" t="s">
        <v>44</v>
      </c>
      <c r="D14" s="91"/>
      <c r="E14" s="91"/>
      <c r="F14" s="91"/>
      <c r="G14" s="91"/>
      <c r="H14" s="91"/>
      <c r="I14" s="91"/>
      <c r="J14" s="91"/>
      <c r="K14" s="91"/>
      <c r="L14" s="91"/>
      <c r="M14" s="91"/>
      <c r="N14" s="91"/>
      <c r="O14" s="91"/>
      <c r="P14" s="2">
        <f>P13*18%</f>
        <v>3446.2799999999984</v>
      </c>
    </row>
    <row r="15" spans="1:16" ht="15.75">
      <c r="A15" s="26"/>
      <c r="B15" s="2"/>
      <c r="C15" s="91" t="s">
        <v>45</v>
      </c>
      <c r="D15" s="91"/>
      <c r="E15" s="91"/>
      <c r="F15" s="91"/>
      <c r="G15" s="91"/>
      <c r="H15" s="91"/>
      <c r="I15" s="91"/>
      <c r="J15" s="91"/>
      <c r="K15" s="91"/>
      <c r="L15" s="91"/>
      <c r="M15" s="91"/>
      <c r="N15" s="91"/>
      <c r="O15" s="91"/>
      <c r="P15" s="42">
        <f>P13+P14</f>
        <v>22592.27999999999</v>
      </c>
    </row>
  </sheetData>
  <sheetProtection/>
  <mergeCells count="9">
    <mergeCell ref="C14:O14"/>
    <mergeCell ref="C15:O15"/>
    <mergeCell ref="N5:O5"/>
    <mergeCell ref="J5:K5"/>
    <mergeCell ref="A1:P1"/>
    <mergeCell ref="A2:P2"/>
    <mergeCell ref="A3:P3"/>
    <mergeCell ref="C13:O13"/>
    <mergeCell ref="B6:I6"/>
  </mergeCells>
  <printOptions/>
  <pageMargins left="0.31496062992125984" right="0.3937007874015748" top="0.2362204724409449" bottom="0.2362204724409449" header="0.03937007874015748" footer="0.03937007874015748"/>
  <pageSetup fitToHeight="32" fitToWidth="1" horizontalDpi="600" verticalDpi="600" orientation="portrait"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A1:D8"/>
  <sheetViews>
    <sheetView view="pageBreakPreview" zoomScale="93" zoomScaleSheetLayoutView="93" zoomScalePageLayoutView="0" workbookViewId="0" topLeftCell="A1">
      <pane ySplit="3" topLeftCell="A4" activePane="bottomLeft" state="frozen"/>
      <selection pane="topLeft" activeCell="A1" sqref="A1"/>
      <selection pane="bottomLeft" activeCell="B8" sqref="B8"/>
    </sheetView>
  </sheetViews>
  <sheetFormatPr defaultColWidth="9.140625" defaultRowHeight="15"/>
  <cols>
    <col min="1" max="1" width="6.28125" style="3" bestFit="1" customWidth="1"/>
    <col min="2" max="2" width="38.140625" style="1" bestFit="1" customWidth="1"/>
    <col min="3" max="3" width="24.421875" style="1" bestFit="1" customWidth="1"/>
    <col min="4" max="4" width="29.57421875" style="1" customWidth="1"/>
    <col min="5" max="16384" width="9.140625" style="1" customWidth="1"/>
  </cols>
  <sheetData>
    <row r="1" spans="1:4" ht="15.75">
      <c r="A1" s="69" t="s">
        <v>39</v>
      </c>
      <c r="B1" s="70"/>
      <c r="C1" s="70"/>
      <c r="D1" s="70"/>
    </row>
    <row r="2" spans="1:4" s="13" customFormat="1" ht="15.75">
      <c r="A2" s="67" t="s">
        <v>95</v>
      </c>
      <c r="B2" s="68"/>
      <c r="C2" s="68"/>
      <c r="D2" s="68"/>
    </row>
    <row r="3" spans="1:4" s="4" customFormat="1" ht="34.5" customHeight="1">
      <c r="A3" s="24" t="s">
        <v>21</v>
      </c>
      <c r="B3" s="24" t="s">
        <v>101</v>
      </c>
      <c r="C3" s="25" t="s">
        <v>96</v>
      </c>
      <c r="D3" s="25" t="s">
        <v>97</v>
      </c>
    </row>
    <row r="4" spans="1:4" s="4" customFormat="1" ht="34.5" customHeight="1">
      <c r="A4" s="35">
        <v>1</v>
      </c>
      <c r="B4" s="34" t="s">
        <v>100</v>
      </c>
      <c r="C4" s="44">
        <v>1000672</v>
      </c>
      <c r="D4" s="43">
        <v>1018918</v>
      </c>
    </row>
    <row r="5" spans="1:4" ht="34.5" customHeight="1">
      <c r="A5" s="35">
        <v>2</v>
      </c>
      <c r="B5" s="34" t="s">
        <v>88</v>
      </c>
      <c r="C5" s="43">
        <v>40000</v>
      </c>
      <c r="D5" s="43">
        <v>40000</v>
      </c>
    </row>
    <row r="6" spans="1:4" ht="34.5" customHeight="1">
      <c r="A6" s="35">
        <v>3</v>
      </c>
      <c r="B6" s="34" t="s">
        <v>98</v>
      </c>
      <c r="C6" s="35">
        <v>4838</v>
      </c>
      <c r="D6" s="35"/>
    </row>
    <row r="7" spans="1:4" ht="34.5" customHeight="1">
      <c r="A7" s="35">
        <v>4</v>
      </c>
      <c r="B7" s="34" t="s">
        <v>99</v>
      </c>
      <c r="C7" s="35">
        <v>17755</v>
      </c>
      <c r="D7" s="35"/>
    </row>
    <row r="8" spans="1:4" ht="34.5" customHeight="1">
      <c r="A8" s="35"/>
      <c r="B8" s="37" t="s">
        <v>91</v>
      </c>
      <c r="C8" s="45">
        <f>SUM(C4:C7)</f>
        <v>1063265</v>
      </c>
      <c r="D8" s="45">
        <f>SUM(D4:D7)</f>
        <v>1058918</v>
      </c>
    </row>
  </sheetData>
  <sheetProtection/>
  <mergeCells count="2">
    <mergeCell ref="A1:D1"/>
    <mergeCell ref="A2:D2"/>
  </mergeCells>
  <printOptions/>
  <pageMargins left="0.31496062992125984" right="0.3937007874015748" top="0.2362204724409449" bottom="0.2362204724409449" header="0.03937007874015748" footer="0.03937007874015748"/>
  <pageSetup fitToHeight="32"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M11"/>
  <sheetViews>
    <sheetView view="pageBreakPreview" zoomScale="60" zoomScalePageLayoutView="0" workbookViewId="0" topLeftCell="A1">
      <selection activeCell="W15" sqref="W15"/>
    </sheetView>
  </sheetViews>
  <sheetFormatPr defaultColWidth="9.140625" defaultRowHeight="15"/>
  <cols>
    <col min="13" max="13" width="12.28125" style="0" customWidth="1"/>
  </cols>
  <sheetData>
    <row r="1" spans="1:13" ht="39" customHeight="1">
      <c r="A1" s="100" t="s">
        <v>22</v>
      </c>
      <c r="B1" s="101"/>
      <c r="C1" s="101"/>
      <c r="D1" s="101"/>
      <c r="E1" s="101"/>
      <c r="F1" s="101"/>
      <c r="G1" s="101"/>
      <c r="H1" s="101"/>
      <c r="I1" s="101"/>
      <c r="J1" s="101"/>
      <c r="K1" s="101"/>
      <c r="L1" s="101"/>
      <c r="M1" s="102"/>
    </row>
    <row r="2" spans="1:13" ht="15">
      <c r="A2" s="22" t="s">
        <v>25</v>
      </c>
      <c r="B2" s="104" t="s">
        <v>23</v>
      </c>
      <c r="C2" s="104"/>
      <c r="D2" s="104"/>
      <c r="E2" s="104"/>
      <c r="F2" s="104"/>
      <c r="G2" s="104"/>
      <c r="H2" s="104"/>
      <c r="I2" s="104"/>
      <c r="J2" s="104"/>
      <c r="K2" s="104"/>
      <c r="L2" s="104"/>
      <c r="M2" s="104"/>
    </row>
    <row r="3" spans="1:13" ht="15">
      <c r="A3" s="21">
        <v>1</v>
      </c>
      <c r="B3" s="103" t="s">
        <v>24</v>
      </c>
      <c r="C3" s="103"/>
      <c r="D3" s="103"/>
      <c r="E3" s="103"/>
      <c r="F3" s="103"/>
      <c r="G3" s="103"/>
      <c r="H3" s="103"/>
      <c r="I3" s="103"/>
      <c r="J3" s="103"/>
      <c r="K3" s="103"/>
      <c r="L3" s="103"/>
      <c r="M3" s="103"/>
    </row>
    <row r="4" spans="1:13" ht="15">
      <c r="A4" s="21">
        <v>2</v>
      </c>
      <c r="B4" s="103" t="s">
        <v>26</v>
      </c>
      <c r="C4" s="103"/>
      <c r="D4" s="103"/>
      <c r="E4" s="103"/>
      <c r="F4" s="103"/>
      <c r="G4" s="103"/>
      <c r="H4" s="103"/>
      <c r="I4" s="103"/>
      <c r="J4" s="103"/>
      <c r="K4" s="103"/>
      <c r="L4" s="103"/>
      <c r="M4" s="103"/>
    </row>
    <row r="5" spans="1:13" ht="15">
      <c r="A5" s="21">
        <v>3</v>
      </c>
      <c r="B5" s="103" t="s">
        <v>31</v>
      </c>
      <c r="C5" s="103"/>
      <c r="D5" s="103"/>
      <c r="E5" s="103"/>
      <c r="F5" s="103"/>
      <c r="G5" s="103"/>
      <c r="H5" s="103"/>
      <c r="I5" s="103"/>
      <c r="J5" s="103"/>
      <c r="K5" s="103"/>
      <c r="L5" s="103"/>
      <c r="M5" s="103"/>
    </row>
    <row r="6" spans="1:13" ht="15">
      <c r="A6" s="21">
        <v>4</v>
      </c>
      <c r="B6" s="103" t="s">
        <v>27</v>
      </c>
      <c r="C6" s="103"/>
      <c r="D6" s="103"/>
      <c r="E6" s="103"/>
      <c r="F6" s="103"/>
      <c r="G6" s="103"/>
      <c r="H6" s="103"/>
      <c r="I6" s="103"/>
      <c r="J6" s="103"/>
      <c r="K6" s="103"/>
      <c r="L6" s="103"/>
      <c r="M6" s="103"/>
    </row>
    <row r="7" spans="1:13" ht="15">
      <c r="A7" s="21">
        <v>5</v>
      </c>
      <c r="B7" s="103" t="s">
        <v>28</v>
      </c>
      <c r="C7" s="103"/>
      <c r="D7" s="103"/>
      <c r="E7" s="103"/>
      <c r="F7" s="103"/>
      <c r="G7" s="103"/>
      <c r="H7" s="103"/>
      <c r="I7" s="103"/>
      <c r="J7" s="103"/>
      <c r="K7" s="103"/>
      <c r="L7" s="103"/>
      <c r="M7" s="103"/>
    </row>
    <row r="8" spans="1:13" ht="15">
      <c r="A8" s="21">
        <v>6</v>
      </c>
      <c r="B8" s="97" t="s">
        <v>29</v>
      </c>
      <c r="C8" s="98"/>
      <c r="D8" s="98"/>
      <c r="E8" s="98"/>
      <c r="F8" s="98"/>
      <c r="G8" s="98"/>
      <c r="H8" s="98"/>
      <c r="I8" s="98"/>
      <c r="J8" s="98"/>
      <c r="K8" s="98"/>
      <c r="L8" s="98"/>
      <c r="M8" s="99"/>
    </row>
    <row r="9" spans="1:13" ht="15">
      <c r="A9" s="21">
        <v>7</v>
      </c>
      <c r="B9" s="103" t="s">
        <v>30</v>
      </c>
      <c r="C9" s="103"/>
      <c r="D9" s="103"/>
      <c r="E9" s="103"/>
      <c r="F9" s="103"/>
      <c r="G9" s="103"/>
      <c r="H9" s="103"/>
      <c r="I9" s="103"/>
      <c r="J9" s="103"/>
      <c r="K9" s="103"/>
      <c r="L9" s="103"/>
      <c r="M9" s="103"/>
    </row>
    <row r="10" spans="1:13" ht="15">
      <c r="A10" s="21">
        <v>8</v>
      </c>
      <c r="B10" s="97" t="s">
        <v>32</v>
      </c>
      <c r="C10" s="98"/>
      <c r="D10" s="98"/>
      <c r="E10" s="98"/>
      <c r="F10" s="98"/>
      <c r="G10" s="98"/>
      <c r="H10" s="98"/>
      <c r="I10" s="98"/>
      <c r="J10" s="98"/>
      <c r="K10" s="98"/>
      <c r="L10" s="98"/>
      <c r="M10" s="99"/>
    </row>
    <row r="11" spans="1:13" ht="15">
      <c r="A11" s="21">
        <v>9</v>
      </c>
      <c r="B11" s="103" t="s">
        <v>33</v>
      </c>
      <c r="C11" s="103"/>
      <c r="D11" s="103"/>
      <c r="E11" s="103"/>
      <c r="F11" s="103"/>
      <c r="G11" s="103"/>
      <c r="H11" s="103"/>
      <c r="I11" s="103"/>
      <c r="J11" s="103"/>
      <c r="K11" s="103"/>
      <c r="L11" s="103"/>
      <c r="M11" s="103"/>
    </row>
  </sheetData>
  <sheetProtection/>
  <mergeCells count="11">
    <mergeCell ref="B11:M11"/>
    <mergeCell ref="B2:M2"/>
    <mergeCell ref="B3:M3"/>
    <mergeCell ref="B4:M4"/>
    <mergeCell ref="B6:M6"/>
    <mergeCell ref="B8:M8"/>
    <mergeCell ref="A1:M1"/>
    <mergeCell ref="B5:M5"/>
    <mergeCell ref="B7:M7"/>
    <mergeCell ref="B9:M9"/>
    <mergeCell ref="B10:M10"/>
  </mergeCells>
  <printOptions/>
  <pageMargins left="0.7" right="0.7" top="0.75" bottom="0.75" header="0.3" footer="0.3"/>
  <pageSetup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SHANMUGAVELU</dc:creator>
  <cp:keywords/>
  <dc:description/>
  <cp:lastModifiedBy>Engr Dept</cp:lastModifiedBy>
  <cp:lastPrinted>2024-04-16T08:23:33Z</cp:lastPrinted>
  <dcterms:created xsi:type="dcterms:W3CDTF">2019-08-24T05:27:26Z</dcterms:created>
  <dcterms:modified xsi:type="dcterms:W3CDTF">2024-04-16T10:17:30Z</dcterms:modified>
  <cp:category/>
  <cp:version/>
  <cp:contentType/>
  <cp:contentStatus/>
</cp:coreProperties>
</file>