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24226"/>
  <mc:AlternateContent xmlns:mc="http://schemas.openxmlformats.org/markup-compatibility/2006">
    <mc:Choice Requires="x15">
      <x15ac:absPath xmlns:x15ac="http://schemas.microsoft.com/office/spreadsheetml/2010/11/ac" url="D:\FY - 2021 - 2022\Comparative Statements for contractual works\New Tender Works - Nov 2021\Repair &amp; replacement of gutters in the senior school building\"/>
    </mc:Choice>
  </mc:AlternateContent>
  <xr:revisionPtr revIDLastSave="0" documentId="13_ncr:1_{811B65F0-D6D7-4982-AD0E-CA0E990B2841}" xr6:coauthVersionLast="47" xr6:coauthVersionMax="47" xr10:uidLastSave="{00000000-0000-0000-0000-000000000000}"/>
  <bookViews>
    <workbookView xWindow="-120" yWindow="-120" windowWidth="20730" windowHeight="11160" xr2:uid="{00000000-000D-0000-FFFF-FFFF00000000}"/>
  </bookViews>
  <sheets>
    <sheet name="Tender Schedule" sheetId="3" r:id="rId1"/>
    <sheet name="Comp - 1" sheetId="4" state="hidden" r:id="rId2"/>
    <sheet name="Comp - 2" sheetId="5" state="hidden" r:id="rId3"/>
  </sheets>
  <definedNames>
    <definedName name="_xlnm.Print_Area" localSheetId="1">'Comp - 1'!$A$1:$G$34</definedName>
    <definedName name="_xlnm.Print_Area" localSheetId="2">'Comp - 2'!$A$1:$G$35</definedName>
    <definedName name="_xlnm.Print_Area" localSheetId="0">'Tender Schedule'!$A$1:$H$29</definedName>
    <definedName name="_xlnm.Print_Titles" localSheetId="1">'Comp - 1'!$5:$5</definedName>
    <definedName name="_xlnm.Print_Titles" localSheetId="2">'Comp - 2'!$6:$6</definedName>
    <definedName name="_xlnm.Print_Titles" localSheetId="0">'Tender Schedule'!$5:$5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3" l="1"/>
  <c r="A8" i="3" s="1"/>
  <c r="A9" i="3" s="1"/>
  <c r="A10" i="3" s="1"/>
  <c r="A11" i="3" s="1"/>
  <c r="A12" i="3" s="1"/>
  <c r="A13" i="3" s="1"/>
  <c r="A14" i="3" s="1"/>
  <c r="A18" i="3" s="1"/>
  <c r="J15" i="5"/>
  <c r="K15" i="5"/>
  <c r="J14" i="5"/>
  <c r="K14" i="5"/>
  <c r="J13" i="5"/>
  <c r="K13" i="5"/>
  <c r="J12" i="5"/>
  <c r="K12" i="5"/>
  <c r="J11" i="5"/>
  <c r="K11" i="5"/>
  <c r="J10" i="5"/>
  <c r="K10" i="5" s="1"/>
  <c r="J9" i="5"/>
  <c r="K9" i="5" s="1"/>
  <c r="J8" i="5"/>
  <c r="K8" i="5"/>
  <c r="J7" i="5"/>
  <c r="K7" i="5" s="1"/>
  <c r="K16" i="5" s="1"/>
  <c r="N15" i="5"/>
  <c r="O15" i="5"/>
  <c r="N14" i="5"/>
  <c r="O14" i="5"/>
  <c r="N13" i="5"/>
  <c r="O13" i="5"/>
  <c r="N12" i="5"/>
  <c r="O12" i="5"/>
  <c r="N11" i="5"/>
  <c r="O11" i="5"/>
  <c r="N10" i="5"/>
  <c r="O10" i="5"/>
  <c r="N9" i="5"/>
  <c r="O9" i="5"/>
  <c r="N8" i="5"/>
  <c r="O8" i="5"/>
  <c r="N7" i="5"/>
  <c r="O7" i="5"/>
  <c r="O16" i="5" s="1"/>
  <c r="M15" i="5"/>
  <c r="I15" i="5"/>
  <c r="G15" i="5"/>
  <c r="M14" i="5"/>
  <c r="I14" i="5"/>
  <c r="G14" i="5"/>
  <c r="A14" i="5"/>
  <c r="A15" i="5"/>
  <c r="M13" i="5"/>
  <c r="I13" i="5"/>
  <c r="G13" i="5"/>
  <c r="M12" i="5"/>
  <c r="I12" i="5"/>
  <c r="G12" i="5"/>
  <c r="M11" i="5"/>
  <c r="I11" i="5"/>
  <c r="G11" i="5"/>
  <c r="M10" i="5"/>
  <c r="I10" i="5"/>
  <c r="I16" i="5" s="1"/>
  <c r="G10" i="5"/>
  <c r="M9" i="5"/>
  <c r="I9" i="5"/>
  <c r="G9" i="5"/>
  <c r="M8" i="5"/>
  <c r="I8" i="5"/>
  <c r="G8" i="5"/>
  <c r="A8" i="5"/>
  <c r="A9" i="5"/>
  <c r="A10" i="5" s="1"/>
  <c r="A11" i="5" s="1"/>
  <c r="M7" i="5"/>
  <c r="M16" i="5"/>
  <c r="M18" i="5" s="1"/>
  <c r="I7" i="5"/>
  <c r="G7" i="5"/>
  <c r="G16" i="5"/>
  <c r="G18" i="5" s="1"/>
  <c r="T14" i="4"/>
  <c r="U14" i="4"/>
  <c r="T9" i="4"/>
  <c r="U9" i="4"/>
  <c r="P9" i="4" s="1"/>
  <c r="T7" i="4"/>
  <c r="U7" i="4"/>
  <c r="M7" i="4" s="1"/>
  <c r="T13" i="4"/>
  <c r="U13" i="4" s="1"/>
  <c r="T12" i="4"/>
  <c r="U12" i="4"/>
  <c r="M12" i="4"/>
  <c r="T11" i="4"/>
  <c r="U11" i="4" s="1"/>
  <c r="T10" i="4"/>
  <c r="U10" i="4"/>
  <c r="M10" i="4" s="1"/>
  <c r="T8" i="4"/>
  <c r="U8" i="4" s="1"/>
  <c r="T6" i="4"/>
  <c r="U6" i="4"/>
  <c r="R11" i="4"/>
  <c r="S11" i="4" s="1"/>
  <c r="O11" i="4"/>
  <c r="L11" i="4"/>
  <c r="M11" i="4" s="1"/>
  <c r="I11" i="4"/>
  <c r="G11" i="4"/>
  <c r="R14" i="4"/>
  <c r="O14" i="4"/>
  <c r="P14" i="4" s="1"/>
  <c r="L14" i="4"/>
  <c r="I14" i="4"/>
  <c r="J14" i="4" s="1"/>
  <c r="G14" i="4"/>
  <c r="R13" i="4"/>
  <c r="O13" i="4"/>
  <c r="L13" i="4"/>
  <c r="I13" i="4"/>
  <c r="G13" i="4"/>
  <c r="R12" i="4"/>
  <c r="S12" i="4" s="1"/>
  <c r="O12" i="4"/>
  <c r="L12" i="4"/>
  <c r="I12" i="4"/>
  <c r="J12" i="4"/>
  <c r="G12" i="4"/>
  <c r="R10" i="4"/>
  <c r="O10" i="4"/>
  <c r="P10" i="4"/>
  <c r="L10" i="4"/>
  <c r="I10" i="4"/>
  <c r="G10" i="4"/>
  <c r="R9" i="4"/>
  <c r="S9" i="4" s="1"/>
  <c r="O9" i="4"/>
  <c r="L9" i="4"/>
  <c r="M9" i="4"/>
  <c r="I9" i="4"/>
  <c r="G9" i="4"/>
  <c r="R8" i="4"/>
  <c r="O8" i="4"/>
  <c r="L8" i="4"/>
  <c r="I8" i="4"/>
  <c r="G8" i="4"/>
  <c r="R7" i="4"/>
  <c r="O7" i="4"/>
  <c r="P7" i="4"/>
  <c r="L7" i="4"/>
  <c r="I7" i="4"/>
  <c r="I15" i="4" s="1"/>
  <c r="G7" i="4"/>
  <c r="R6" i="4"/>
  <c r="R15" i="4" s="1"/>
  <c r="O6" i="4"/>
  <c r="O15" i="4"/>
  <c r="O16" i="4" s="1"/>
  <c r="O17" i="4" s="1"/>
  <c r="L6" i="4"/>
  <c r="L15" i="4" s="1"/>
  <c r="I6" i="4"/>
  <c r="G6" i="4"/>
  <c r="G15" i="4"/>
  <c r="G17" i="4" s="1"/>
  <c r="A7" i="4"/>
  <c r="A8" i="4"/>
  <c r="A9" i="4"/>
  <c r="A10" i="4"/>
  <c r="A13" i="4"/>
  <c r="A14" i="4"/>
  <c r="P12" i="4"/>
  <c r="J9" i="4"/>
  <c r="G16" i="4"/>
  <c r="S10" i="4"/>
  <c r="M17" i="5"/>
  <c r="M6" i="4"/>
  <c r="S14" i="4"/>
  <c r="M14" i="4"/>
  <c r="J10" i="4"/>
  <c r="J7" i="4"/>
  <c r="G17" i="5"/>
  <c r="P6" i="4"/>
  <c r="K17" i="5" l="1"/>
  <c r="K18" i="5"/>
  <c r="L16" i="4"/>
  <c r="L17" i="4" s="1"/>
  <c r="U15" i="4"/>
  <c r="R17" i="4"/>
  <c r="R16" i="4"/>
  <c r="I16" i="4"/>
  <c r="I17" i="4" s="1"/>
  <c r="P11" i="4"/>
  <c r="J11" i="4"/>
  <c r="O17" i="5"/>
  <c r="O18" i="5" s="1"/>
  <c r="P13" i="4"/>
  <c r="J13" i="4"/>
  <c r="S13" i="4"/>
  <c r="M13" i="4"/>
  <c r="P8" i="4"/>
  <c r="M8" i="4"/>
  <c r="S8" i="4"/>
  <c r="J8" i="4"/>
  <c r="I17" i="5"/>
  <c r="I18" i="5"/>
  <c r="S7" i="4"/>
  <c r="S6" i="4"/>
  <c r="J6" i="4"/>
  <c r="U16" i="4" l="1"/>
  <c r="U17" i="4"/>
  <c r="O18" i="4" s="1"/>
  <c r="R18" i="4" l="1"/>
  <c r="L18" i="4"/>
  <c r="I18" i="4"/>
</calcChain>
</file>

<file path=xl/sharedStrings.xml><?xml version="1.0" encoding="utf-8"?>
<sst xmlns="http://schemas.openxmlformats.org/spreadsheetml/2006/main" count="192" uniqueCount="93">
  <si>
    <t>THE LAWRENCE SCHOOL , LOVEDALE</t>
  </si>
  <si>
    <t>Description of Items</t>
  </si>
  <si>
    <t>Unit</t>
  </si>
  <si>
    <t>Rate</t>
  </si>
  <si>
    <t>Cum</t>
  </si>
  <si>
    <t>Sqm</t>
  </si>
  <si>
    <t>GST @ 18%</t>
  </si>
  <si>
    <t>GRAND TOTAL</t>
  </si>
  <si>
    <t>Amount</t>
  </si>
  <si>
    <t>Dismantling of Brick work</t>
  </si>
  <si>
    <t>Category</t>
  </si>
  <si>
    <t xml:space="preserve"> S.No</t>
  </si>
  <si>
    <t>Ridges</t>
  </si>
  <si>
    <t>Rmt</t>
  </si>
  <si>
    <t>PCC 1:2:4</t>
  </si>
  <si>
    <t>TOTAL</t>
  </si>
  <si>
    <t>Junior Engineer</t>
  </si>
  <si>
    <t>Structural steel</t>
  </si>
  <si>
    <t>Kgs</t>
  </si>
  <si>
    <t>Enamel painting</t>
  </si>
  <si>
    <t>Wooden  frame resizing</t>
  </si>
  <si>
    <t>Dismantling brick masonry in cement mortar walls for placing 125mm*100mm wooden rafters and clearing away the debris with initial lead of 10 m and lift of 2 m and dispose of the same at specified location all as directed by Engineer In-charge.</t>
  </si>
  <si>
    <t>Name of Work : Providing Galvalume sheet roofing over existing Madras Terrace at Senior School Vindhya Dorm prefect joint</t>
  </si>
  <si>
    <t>Galvalume sheet Single layer</t>
  </si>
  <si>
    <r>
      <t xml:space="preserve">Supplying and fixing of SINGLE LAYER Galvalume roofing sheet of 0.47 mm thick TCT 300 Mpa 150 GSM colour coated sheets with polyester coating of approved colour on the top over the 5 microns primer and 5 microns back up epoxy coating at the bottom including valley gutter &amp; ridges of 450mm overlap on either side, etc., Note: Measurement shall be of superficial area of roof laid, laps will not be measured separately.Sample and colour to be approved by the school authorities.
</t>
    </r>
    <r>
      <rPr>
        <b/>
        <sz val="12"/>
        <color indexed="8"/>
        <rFont val="Calibri"/>
        <family val="2"/>
      </rPr>
      <t>Sheet Make - JSW / BHUSHAN</t>
    </r>
  </si>
  <si>
    <r>
      <t xml:space="preserve">Supply and fixing of 0.5 mm thick galvalume color coated plain sheet on the roof edge (Ridges) etc fixed with SDST Screws
</t>
    </r>
    <r>
      <rPr>
        <b/>
        <sz val="12"/>
        <color indexed="8"/>
        <rFont val="Calibri"/>
        <family val="2"/>
      </rPr>
      <t>Sheet Make - JSW / BHUSHAN</t>
    </r>
  </si>
  <si>
    <r>
      <t xml:space="preserve">Fixing only of plain, solid, straight sal/teak wooden wrought, framed rebated on the solid, rounded or chamfered, put together with glue pinned at joints and also provided the truss, purlins,door &amp; window frames etc.,
</t>
    </r>
    <r>
      <rPr>
        <b/>
        <u/>
        <sz val="12"/>
        <color indexed="8"/>
        <rFont val="Calibri"/>
        <family val="2"/>
      </rPr>
      <t>Note:</t>
    </r>
    <r>
      <rPr>
        <sz val="12"/>
        <color indexed="8"/>
        <rFont val="Calibri"/>
        <family val="2"/>
      </rPr>
      <t xml:space="preserve">
1. Old wooden frames will be supplied by the school.
2. Contractor has to re-size the scantlings to make rebates for fixing.</t>
    </r>
  </si>
  <si>
    <r>
      <t xml:space="preserve">Supply &amp; erection of handrail using SHS Section, edges of the tubes shall be welded with MS Plate etc. Roof trusses (framed), trussed purlins crane gantries, rails and fastenings and heavy bracket framing (Beam, tee, angle channel or flat sections) including distance pieces, cleats etc.
</t>
    </r>
    <r>
      <rPr>
        <b/>
        <sz val="12"/>
        <color indexed="8"/>
        <rFont val="Calibri"/>
        <family val="2"/>
      </rPr>
      <t>Make -  JSW / APOLLO</t>
    </r>
  </si>
  <si>
    <r>
      <t xml:space="preserve">Material and labour for Two coats of synthetic enamel paint over a coat of Primer on wooden surfaces/steel surfaces including preparation of surfaces etc
</t>
    </r>
    <r>
      <rPr>
        <b/>
        <sz val="12"/>
        <color indexed="8"/>
        <rFont val="Calibri"/>
        <family val="2"/>
      </rPr>
      <t>Make - Asian paints</t>
    </r>
  </si>
  <si>
    <t>Rain water gutter</t>
  </si>
  <si>
    <t>110mm PVC Pipe</t>
  </si>
  <si>
    <r>
      <t xml:space="preserve">Material &amp; Labour for Cement concrete type B-0, 1:2:4 (12.5 mm graded aggregate) as in floor finishes, coving, coping, Drains &amp; plinth protection etc including finishing the surfaces even &amp; smooth with using extra cement &amp; pigments of approved quality &amp; required form work etc.,
</t>
    </r>
    <r>
      <rPr>
        <b/>
        <sz val="12"/>
        <color indexed="8"/>
        <rFont val="Calibri"/>
        <family val="2"/>
      </rPr>
      <t>Cement Grade - PPC 53</t>
    </r>
    <r>
      <rPr>
        <sz val="12"/>
        <color indexed="8"/>
        <rFont val="Calibri"/>
        <family val="2"/>
      </rPr>
      <t xml:space="preserve">
</t>
    </r>
    <r>
      <rPr>
        <b/>
        <sz val="12"/>
        <color indexed="8"/>
        <rFont val="Calibri"/>
        <family val="2"/>
      </rPr>
      <t>Cement Make - ACC / ULTRATECH / CORAMANDAL / CHETTINAD / DALMIA / SANKAR</t>
    </r>
  </si>
  <si>
    <r>
      <t xml:space="preserve">Material and labour for fixing of 0.5 mm thick galvalume color coated plain sheet for rain water gutter with necessary MS L angle including painting of MS items Etc.,                                         </t>
    </r>
    <r>
      <rPr>
        <sz val="12"/>
        <color indexed="8"/>
        <rFont val="Calibri"/>
        <family val="2"/>
      </rPr>
      <t xml:space="preserve">Gutter Size: pls refer the drawing in the remarks column (6"+8") x 7" x (8"+1") with support of MS 'L' angle (25*25*5mm) support at every 1 meter interval.
Note: Necessary scaffolding for fixing the gutter ht.10m from ground to be included in the rate   </t>
    </r>
    <r>
      <rPr>
        <b/>
        <sz val="12"/>
        <color indexed="8"/>
        <rFont val="Calibri"/>
        <family val="2"/>
      </rPr>
      <t xml:space="preserve">                                                                </t>
    </r>
    <r>
      <rPr>
        <sz val="12"/>
        <color indexed="8"/>
        <rFont val="Calibri"/>
        <family val="2"/>
      </rPr>
      <t xml:space="preserve">                                                        </t>
    </r>
    <r>
      <rPr>
        <b/>
        <sz val="12"/>
        <color indexed="8"/>
        <rFont val="Calibri"/>
        <family val="2"/>
      </rPr>
      <t>Sheet Make - JSW / BHUSHAN</t>
    </r>
  </si>
  <si>
    <r>
      <t>Supply and fixing of PVC pipes</t>
    </r>
    <r>
      <rPr>
        <b/>
        <sz val="12"/>
        <color indexed="8"/>
        <rFont val="Calibri"/>
        <family val="2"/>
      </rPr>
      <t xml:space="preserve"> (of same colour of the main building external wall)</t>
    </r>
    <r>
      <rPr>
        <sz val="12"/>
        <color indexed="8"/>
        <rFont val="Calibri"/>
        <family val="2"/>
      </rPr>
      <t xml:space="preserve"> single socketed, in any length with rubber ring joints laid in trenches or in floors bore of pipe 110 mm 6Kg per Cm2 pressure including Special like socket, elbow with door, tee and "Y" Junction etc. 
</t>
    </r>
    <r>
      <rPr>
        <b/>
        <sz val="12"/>
        <color indexed="8"/>
        <rFont val="Calibri"/>
        <family val="2"/>
      </rPr>
      <t>Make : Finolex or Supreme</t>
    </r>
  </si>
  <si>
    <t>Qty</t>
  </si>
  <si>
    <t>Estimation</t>
  </si>
  <si>
    <t>COMPARATIVE STATEMENT BEFORE NEGOTIATION DATED 18.05.2021</t>
  </si>
  <si>
    <t>To Be Negotiated</t>
  </si>
  <si>
    <t>M/s. Shri Adithiya Associates, Ooty</t>
  </si>
  <si>
    <t>M/s. JP Construction, Coonoor</t>
  </si>
  <si>
    <t>M/s. Mountain Builders, Coonoor</t>
  </si>
  <si>
    <t>M/s. Intex Space Solutions, Chennai</t>
  </si>
  <si>
    <t>Difference</t>
  </si>
  <si>
    <t>% Quoted Vs To be negotiated</t>
  </si>
  <si>
    <t>Standings</t>
  </si>
  <si>
    <t>Estimated Amount - Rs. 2,91,081/-</t>
  </si>
  <si>
    <t>1st Lowest Bidder - M/s. Shri Adithiya Associates, Ooty - Rs. 3,30,081/-</t>
  </si>
  <si>
    <t>2nd Lowest Bidder - M/s. JP Construction, Coonoor - Rs. 3,53,117/-</t>
  </si>
  <si>
    <t>3rd Lowest Bidder - M/s. Mountain Builders, Coonoor - Rs. 4,69,953/-</t>
  </si>
  <si>
    <t>4th Lowest Bidder - M/s. Intex Space Solutions, Chennai - Rs. 8,48,591/-</t>
  </si>
  <si>
    <t>Purchase Committee Members</t>
  </si>
  <si>
    <t>Purchase Committee Chairman</t>
  </si>
  <si>
    <t>Estate Manager</t>
  </si>
  <si>
    <t>Bursar</t>
  </si>
  <si>
    <t>FINAL RATE</t>
  </si>
  <si>
    <t>Plastering</t>
  </si>
  <si>
    <t>Demolition/ dismantling of Concrete in ground floors, RR Masonry, Brick wall, etc., &amp; paving’s not exceeding 15 cm thickness (below or above ground level)</t>
  </si>
  <si>
    <t>Supply &amp; erection  using SHS Section, edges of the tubes shall be welded with MS Plate etc. Roof trusses (framed), trussed purlins crane gantries, rails and fastenings and heavy bracket framing (Beam, tee, angle channel or flat sections) including distance pieces, cleats etc.</t>
  </si>
  <si>
    <t>Plain Galvalume  sheet</t>
  </si>
  <si>
    <t>Clearing the debris generated from chipping of walls and demolition of concrete and brick work etc to be transported from the site and deposited where as directed by the Engineer - in - Charge. Note: (Transport leading the distance of not more than 2 KM)</t>
  </si>
  <si>
    <t>Name of Work : Repair / replacement of rain water gutters and providing cement coving on edges of senior school main building</t>
  </si>
  <si>
    <t>Remarks</t>
  </si>
  <si>
    <t>Removal of existing cement coving on roof edges</t>
  </si>
  <si>
    <t>Clearing debris generated out of sl. no. 1</t>
  </si>
  <si>
    <t>Structural Steel 
L Angle support for rain water gutter</t>
  </si>
  <si>
    <t>External Apex painting for cement coving on top edges</t>
  </si>
  <si>
    <t>Enamel Paint for the steel support of rain water gutter</t>
  </si>
  <si>
    <t>PVC down take pipes</t>
  </si>
  <si>
    <t>Box type rain water down take pipe made out of plain galvalume sheet</t>
  </si>
  <si>
    <t>PCC 1:2:4
Cement coving on roof edges mixed with SBR chemical for bonding</t>
  </si>
  <si>
    <t>Zycosil plus exterior wall(2 coats)</t>
  </si>
  <si>
    <t>Sft</t>
  </si>
  <si>
    <t>Labour only for Zycosil plus exterior wall(2 coats)</t>
  </si>
  <si>
    <t>RQ</t>
  </si>
  <si>
    <t>TENDER SCHEDULE</t>
  </si>
  <si>
    <r>
      <t xml:space="preserve">Material &amp; Labour for Cement concrete type B-0, 1:2:4 (12/6 mm graded aggregate) as in floor finishes, coving, coping,  etc including finishing the surfaces even &amp; smooth with using extra cement mixed with SBR chemical for bonding and pigments of approved quality &amp; required form work etc.,.
</t>
    </r>
    <r>
      <rPr>
        <b/>
        <sz val="14"/>
        <color indexed="8"/>
        <rFont val="Calibri"/>
        <family val="2"/>
      </rPr>
      <t>Note:</t>
    </r>
    <r>
      <rPr>
        <sz val="14"/>
        <color indexed="8"/>
        <rFont val="Calibri"/>
        <family val="2"/>
      </rPr>
      <t xml:space="preserve"> Roof coving to be done at Senior school roof top. 
</t>
    </r>
    <r>
      <rPr>
        <b/>
        <sz val="14"/>
        <color indexed="8"/>
        <rFont val="Calibri"/>
        <family val="2"/>
      </rPr>
      <t>Cement Grade - PPC 53</t>
    </r>
    <r>
      <rPr>
        <sz val="14"/>
        <color indexed="8"/>
        <rFont val="Calibri"/>
        <family val="2"/>
      </rPr>
      <t xml:space="preserve">
</t>
    </r>
    <r>
      <rPr>
        <b/>
        <sz val="14"/>
        <color indexed="8"/>
        <rFont val="Calibri"/>
        <family val="2"/>
      </rPr>
      <t>Cement Make - ACC / ULTRATECH / CORAMANDAL / CHETTINAD / DALMIA / SANKAR</t>
    </r>
  </si>
  <si>
    <r>
      <t xml:space="preserve">Material and labour for plastering with cement mortar 1:5 to 12 mm thick in brick walls etc and finishing the surfaces even and fair without using extra cement and SBR chemical for bonding, including curing, finishing etc, and complete.                          
</t>
    </r>
    <r>
      <rPr>
        <b/>
        <sz val="14"/>
        <color indexed="8"/>
        <rFont val="Calibri"/>
        <family val="2"/>
      </rPr>
      <t>Cement Grade - PPC 53 of Make - ACC / ULTRATECH / CORAMANDAL / CHETTINAD / DALMIA / SANKAR</t>
    </r>
  </si>
  <si>
    <r>
      <t xml:space="preserve">Material and Labour for two coats of Apex exterior paint over a coat of primer on newly plastered surfaces, including preparation surfaces, etc., in all walls all as specified and as directed including preparation of new surfaces, including necessary scaffolding etc.,
</t>
    </r>
    <r>
      <rPr>
        <b/>
        <sz val="14"/>
        <color indexed="8"/>
        <rFont val="Calibri"/>
        <family val="2"/>
      </rPr>
      <t>Make - Asian paint</t>
    </r>
  </si>
  <si>
    <r>
      <t xml:space="preserve">Material and labour for painting two coat of synthetic enamel paint  in Wooden/metal surfaces  including preparation of old surfaces etc. 
</t>
    </r>
    <r>
      <rPr>
        <b/>
        <sz val="14"/>
        <color indexed="8"/>
        <rFont val="Calibri"/>
        <family val="2"/>
      </rPr>
      <t>Make - Asian paint</t>
    </r>
  </si>
  <si>
    <r>
      <t xml:space="preserve">Material and labour for fixing of 0.5 mm thick galvalume color coated plain sheet for rain water gutter with necessary MS L angle including painting of MS items Etc.,
</t>
    </r>
    <r>
      <rPr>
        <b/>
        <sz val="14"/>
        <color indexed="8"/>
        <rFont val="Calibri"/>
        <family val="2"/>
      </rPr>
      <t>Gutter Size:</t>
    </r>
    <r>
      <rPr>
        <sz val="14"/>
        <color indexed="8"/>
        <rFont val="Calibri"/>
        <family val="2"/>
      </rPr>
      <t xml:space="preserve"> pls refer the drawing in the remarks column (6"+8") x 7" x (8"+1") with support of MS 'L' angle (25*25*5mm) support at every 1 meter interval.
</t>
    </r>
    <r>
      <rPr>
        <b/>
        <sz val="14"/>
        <color indexed="8"/>
        <rFont val="Calibri"/>
        <family val="2"/>
      </rPr>
      <t>Note:</t>
    </r>
    <r>
      <rPr>
        <sz val="14"/>
        <color indexed="8"/>
        <rFont val="Calibri"/>
        <family val="2"/>
      </rPr>
      <t xml:space="preserve"> 
</t>
    </r>
    <r>
      <rPr>
        <b/>
        <sz val="14"/>
        <color indexed="8"/>
        <rFont val="Calibri"/>
        <family val="2"/>
      </rPr>
      <t>1. Necessary scaffolding for fixing the gutter ht.15m from ground to be included in the rate                                                                  2. Necessary silicon/m seal to be provided in the joints of the gutter sheet all sides to ensure to water leakage in the joints                                                                                                                                      Sheet Make - JSW / BHUSHAN</t>
    </r>
  </si>
  <si>
    <r>
      <t xml:space="preserve">Supply and fixing of plain GalvaIume sheet of 0.47 mm thick TCT 300 Mpa 150 GSM colour coated sheets with polyester coating of approved colour on the top over the 5 microns primer and 5 microns back up epoxy coating at the bottom and fixing with necessary screws etc all as specified and directed by the Engineer in charge.                                                                    </t>
    </r>
    <r>
      <rPr>
        <b/>
        <sz val="14"/>
        <color indexed="8"/>
        <rFont val="Calibri"/>
        <family val="2"/>
      </rPr>
      <t>Note: Colour of the sheet to be approved by the school authorities.
Sheet make - JSW / BHUSHAN</t>
    </r>
  </si>
  <si>
    <r>
      <t xml:space="preserve">Material and Labour for plain GalvaIume  sheet for rain water outlet of size 170mm*100mm made as box including cutting and bending and fixing with necessary clamps to the wall  of 0.47 mm thick TCT 300 Mpa 150 GSM colour coated sheets with polyester coating of approved colour on the top over the 5 microns primer and 5 microns back up epoxy coating at the bottom,silicon/m seal to be applied in joints to ensure there is no leakege etc., all as specified and directed by the Engineer-in-charge.
</t>
    </r>
    <r>
      <rPr>
        <b/>
        <sz val="14"/>
        <color indexed="8"/>
        <rFont val="Calibri"/>
        <family val="2"/>
      </rPr>
      <t>Note: Colour of the sheet to be approved by the school authorities.
Sheet make - JSW / BHUSHAN</t>
    </r>
  </si>
  <si>
    <r>
      <t xml:space="preserve">Supply and fixing of coloured PVC pipes single socketed, in any length with rubber ring joints laid in trenches or in floors bore of pipe 160 mm 6Kg per Cm2 pressure including Special like socket, elbow with door, tee and "Y" Junction etc.  
</t>
    </r>
    <r>
      <rPr>
        <b/>
        <sz val="14"/>
        <color indexed="8"/>
        <rFont val="Calibri"/>
        <family val="2"/>
      </rPr>
      <t>Make : Finolex or Supreme
Note - Colour of the PVC pipe to match with the existing roofing sheet colour</t>
    </r>
  </si>
  <si>
    <r>
      <t xml:space="preserve">Material and labour for painting the external surface of the wire cut bricks with two coats of zycosil plus water proofing chemical in 1:10 dilution with water all as directed by engineer In-Charge.                                   </t>
    </r>
    <r>
      <rPr>
        <b/>
        <sz val="14"/>
        <color indexed="8"/>
        <rFont val="Calibri"/>
        <family val="2"/>
      </rPr>
      <t xml:space="preserve">Note:
</t>
    </r>
    <r>
      <rPr>
        <sz val="14"/>
        <color indexed="8"/>
        <rFont val="Calibri"/>
        <family val="2"/>
      </rPr>
      <t>1. The surface to be cleaned with water through water.     2. Fungus formation to be cleaned/removed with Eco wash chemical.                                                                              3. Scale formation to be cleaned/removed by emry.                        4. Necessary ladder needs to be organised by the contractor.</t>
    </r>
  </si>
  <si>
    <r>
      <t xml:space="preserve">Labour for painting the external surface of the wire cut bricks with two coats of zycosil plus water proofing chemical in 1:10 dilution with water all as directed by engineer In-Charge.
</t>
    </r>
    <r>
      <rPr>
        <b/>
        <sz val="14"/>
        <color indexed="8"/>
        <rFont val="Calibri"/>
        <family val="2"/>
      </rPr>
      <t xml:space="preserve">Note:
</t>
    </r>
    <r>
      <rPr>
        <sz val="14"/>
        <color indexed="8"/>
        <rFont val="Calibri"/>
        <family val="2"/>
      </rPr>
      <t>1. The surface to be cleaned with water through water.     2. Fungus formation to be cleaned/removed with Eco wash chemical.                                                                              3. Scale formation to be cleaned/removed by emry.                        4. Necessary ladder needs to be organised by the contractor.</t>
    </r>
  </si>
  <si>
    <t>Labour for realign rain water gutter at 18 Mtrs Height</t>
  </si>
  <si>
    <r>
      <t xml:space="preserve">Labour only for alinging the existing rain water gutter,to ensure necessary gradient/slope is properly maintained for free flow of rain water.If necessary,additional MS support to bre provided as instructed by Engineer In-charge.                                                                         </t>
    </r>
    <r>
      <rPr>
        <b/>
        <sz val="14"/>
        <color indexed="8"/>
        <rFont val="Calibri"/>
        <family val="2"/>
      </rPr>
      <t xml:space="preserve">Note:
1. Necessary ladder arrangement is under the scope of the contractor for the height of 18m.
2. Necessary silicon/m seal to be provided in the joints of the gutter sheet all sides to ensure to water leakage in the joints      </t>
    </r>
    <r>
      <rPr>
        <sz val="14"/>
        <color indexed="8"/>
        <rFont val="Calibri"/>
        <family val="2"/>
      </rPr>
      <t xml:space="preserve">                                                               </t>
    </r>
  </si>
  <si>
    <t>NOTE: This work has to be executed at an height of approximately 18 meter from GL, necessary ladder/ scuffolding is under the scope of the contractor. Hence the contractor is requested to inspect the site before submitting his offer.</t>
  </si>
  <si>
    <t>14.a</t>
  </si>
  <si>
    <t>14.b</t>
  </si>
  <si>
    <t>Labour for realign rain water gutter at 7 Mtrs Height</t>
  </si>
  <si>
    <r>
      <t xml:space="preserve">Labour only for alinging the existing rain water gutter,to ensure necessary gradient/slope is properly maintained for free flow of rain water.If necessary,additional MS support to be provided as instructed by Engineer In-charge.                                                                         </t>
    </r>
    <r>
      <rPr>
        <b/>
        <sz val="14"/>
        <color indexed="8"/>
        <rFont val="Calibri"/>
        <family val="2"/>
      </rPr>
      <t xml:space="preserve">Note:
1. Necessary additional materials like rain water gutters, MS Flat / L Angle, PVC Down take pipes shall be provided by the school (or) the charges shall be paid separately by the school. 
Necessary ladder arrangement is under the scope of the contractor for the height of 7m.
2. Necessary silicon/m seal to be provided in the joints of the gutter sheet all sides to ensure to water leakage in the joints      </t>
    </r>
    <r>
      <rPr>
        <sz val="14"/>
        <color indexed="8"/>
        <rFont val="Calibri"/>
        <family val="2"/>
      </rPr>
      <t xml:space="preserve">                                                               </t>
    </r>
  </si>
  <si>
    <t>Signature of the Contractor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</si>
</sst>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00"/>
  </numFmts>
  <fonts count="22" x14ac:knownFonts="1">
    <font>
      <sz val="11"/>
      <color theme="1"/>
      <name val="Calibri"/>
      <family val="2"/>
      <scheme val="minor"/>
    </font>
    <font>
      <b/>
      <u/>
      <sz val="12"/>
      <color indexed="8"/>
      <name val="Calibri"/>
      <family val="2"/>
    </font>
    <font>
      <sz val="12"/>
      <color indexed="8"/>
      <name val="Calibri"/>
      <family val="2"/>
    </font>
    <font>
      <b/>
      <sz val="12"/>
      <color indexed="8"/>
      <name val="Calibri"/>
      <family val="2"/>
    </font>
    <font>
      <sz val="12"/>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16"/>
      <color rgb="FF000000"/>
      <name val="Calibri"/>
      <family val="2"/>
      <scheme val="minor"/>
    </font>
    <font>
      <b/>
      <sz val="16"/>
      <color theme="1"/>
      <name val="Calibri"/>
      <family val="2"/>
      <scheme val="minor"/>
    </font>
    <font>
      <sz val="16"/>
      <color theme="1"/>
      <name val="Calibri"/>
      <family val="2"/>
      <scheme val="minor"/>
    </font>
    <font>
      <b/>
      <sz val="14"/>
      <color rgb="FF000000"/>
      <name val="Calibri"/>
      <family val="2"/>
      <scheme val="minor"/>
    </font>
    <font>
      <sz val="13"/>
      <color theme="1"/>
      <name val="Calibri"/>
      <family val="2"/>
      <scheme val="minor"/>
    </font>
    <font>
      <b/>
      <sz val="18"/>
      <color theme="1"/>
      <name val="Calibri"/>
      <family val="2"/>
      <scheme val="minor"/>
    </font>
    <font>
      <sz val="18"/>
      <color theme="1"/>
      <name val="Calibri"/>
      <family val="2"/>
      <scheme val="minor"/>
    </font>
    <font>
      <b/>
      <u/>
      <sz val="12"/>
      <color theme="1"/>
      <name val="Calibri"/>
      <family val="2"/>
      <scheme val="minor"/>
    </font>
    <font>
      <b/>
      <sz val="16"/>
      <name val="Calibri"/>
      <family val="2"/>
      <scheme val="minor"/>
    </font>
    <font>
      <b/>
      <sz val="14"/>
      <color indexed="8"/>
      <name val="Calibri"/>
      <family val="2"/>
    </font>
    <font>
      <sz val="14"/>
      <color indexed="8"/>
      <name val="Calibri"/>
      <family val="2"/>
    </font>
    <font>
      <sz val="14"/>
      <color rgb="FF00000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62">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right" vertical="center" wrapText="1"/>
    </xf>
    <xf numFmtId="0" fontId="6"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4" fillId="0" borderId="1" xfId="0" applyFont="1" applyBorder="1" applyAlignment="1">
      <alignment horizontal="left" vertical="center" indent="15"/>
    </xf>
    <xf numFmtId="0" fontId="4" fillId="0" borderId="1" xfId="0" applyFont="1" applyBorder="1"/>
    <xf numFmtId="0" fontId="4" fillId="0" borderId="0" xfId="0" applyFont="1" applyAlignment="1">
      <alignment vertical="top" wrapText="1"/>
    </xf>
    <xf numFmtId="0" fontId="4" fillId="0" borderId="0" xfId="0" applyFont="1" applyAlignment="1">
      <alignment horizontal="center" vertical="top" wrapText="1"/>
    </xf>
    <xf numFmtId="0" fontId="5" fillId="2" borderId="1" xfId="0" applyFont="1" applyFill="1" applyBorder="1" applyAlignment="1">
      <alignment horizontal="center" vertical="center" wrapText="1"/>
    </xf>
    <xf numFmtId="1" fontId="4" fillId="0" borderId="1" xfId="0" applyNumberFormat="1" applyFont="1" applyBorder="1" applyAlignment="1">
      <alignment horizontal="center" vertical="center" wrapText="1"/>
    </xf>
    <xf numFmtId="0" fontId="4" fillId="0" borderId="0" xfId="0" applyFont="1"/>
    <xf numFmtId="0" fontId="5" fillId="0" borderId="0" xfId="0" applyFont="1"/>
    <xf numFmtId="0" fontId="6" fillId="0" borderId="1" xfId="0" applyFont="1" applyFill="1" applyBorder="1" applyAlignment="1">
      <alignment horizontal="justify" vertical="center" wrapText="1"/>
    </xf>
    <xf numFmtId="0" fontId="4" fillId="3" borderId="0" xfId="0" applyFont="1" applyFill="1"/>
    <xf numFmtId="0" fontId="4" fillId="0" borderId="1" xfId="0" applyFont="1" applyBorder="1" applyAlignment="1">
      <alignment horizontal="center" vertical="top" wrapText="1"/>
    </xf>
    <xf numFmtId="0" fontId="7" fillId="3" borderId="1" xfId="0" applyFont="1" applyFill="1" applyBorder="1" applyAlignment="1">
      <alignment horizontal="center" vertical="center" wrapText="1"/>
    </xf>
    <xf numFmtId="0" fontId="5" fillId="0" borderId="0" xfId="0" applyFont="1" applyAlignment="1">
      <alignment horizontal="center" vertical="top" wrapText="1"/>
    </xf>
    <xf numFmtId="1" fontId="8" fillId="3" borderId="1" xfId="0" applyNumberFormat="1" applyFont="1" applyFill="1" applyBorder="1" applyAlignment="1">
      <alignment vertical="top" wrapText="1"/>
    </xf>
    <xf numFmtId="0" fontId="9" fillId="3" borderId="1" xfId="0" applyFont="1" applyFill="1" applyBorder="1" applyAlignment="1">
      <alignment vertical="top" wrapText="1"/>
    </xf>
    <xf numFmtId="0" fontId="4" fillId="0" borderId="1" xfId="0" applyFont="1" applyBorder="1" applyAlignment="1">
      <alignment horizontal="justify" vertical="top" wrapText="1"/>
    </xf>
    <xf numFmtId="0" fontId="6" fillId="0" borderId="1" xfId="0" applyFont="1" applyBorder="1" applyAlignment="1">
      <alignment vertical="top" wrapText="1"/>
    </xf>
    <xf numFmtId="0" fontId="4" fillId="0" borderId="1" xfId="0" applyFont="1" applyFill="1" applyBorder="1" applyAlignment="1">
      <alignment horizontal="justify" vertical="top" wrapText="1"/>
    </xf>
    <xf numFmtId="0" fontId="5" fillId="0" borderId="0" xfId="0" applyFont="1" applyAlignment="1">
      <alignment horizontal="center"/>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top" wrapText="1"/>
    </xf>
    <xf numFmtId="0" fontId="10" fillId="3" borderId="1" xfId="0" applyFont="1" applyFill="1" applyBorder="1" applyAlignment="1">
      <alignment horizontal="right" vertical="center" wrapText="1"/>
    </xf>
    <xf numFmtId="0" fontId="12" fillId="3" borderId="1" xfId="0" applyFont="1" applyFill="1" applyBorder="1" applyAlignment="1">
      <alignment vertical="top" wrapText="1"/>
    </xf>
    <xf numFmtId="1" fontId="11" fillId="3" borderId="1" xfId="0" applyNumberFormat="1" applyFont="1" applyFill="1" applyBorder="1" applyAlignment="1">
      <alignment vertical="top" wrapText="1"/>
    </xf>
    <xf numFmtId="1" fontId="12" fillId="3" borderId="1" xfId="0" applyNumberFormat="1" applyFont="1" applyFill="1" applyBorder="1" applyAlignment="1">
      <alignment horizontal="left" vertical="top" wrapText="1"/>
    </xf>
    <xf numFmtId="0" fontId="12" fillId="3" borderId="1" xfId="0" applyFont="1" applyFill="1" applyBorder="1" applyAlignment="1">
      <alignment horizontal="left" vertical="top" wrapText="1"/>
    </xf>
    <xf numFmtId="2"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1" fontId="9" fillId="0" borderId="1" xfId="0" applyNumberFormat="1" applyFont="1" applyBorder="1" applyAlignment="1">
      <alignment horizontal="right" vertical="center" wrapText="1"/>
    </xf>
    <xf numFmtId="1" fontId="9"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9" fillId="0" borderId="1" xfId="0" applyFont="1" applyBorder="1" applyAlignment="1">
      <alignment horizontal="center" vertical="center" wrapText="1"/>
    </xf>
    <xf numFmtId="1" fontId="8" fillId="4" borderId="1" xfId="0" applyNumberFormat="1" applyFont="1" applyFill="1" applyBorder="1" applyAlignment="1">
      <alignment horizontal="center" vertical="center" wrapText="1"/>
    </xf>
    <xf numFmtId="0" fontId="7" fillId="3" borderId="1" xfId="0" applyFont="1" applyFill="1" applyBorder="1" applyAlignment="1">
      <alignment horizontal="center" wrapText="1"/>
    </xf>
    <xf numFmtId="0" fontId="5" fillId="3" borderId="1" xfId="0" applyFont="1" applyFill="1" applyBorder="1" applyAlignment="1">
      <alignment horizontal="center" wrapText="1"/>
    </xf>
    <xf numFmtId="0" fontId="7" fillId="3" borderId="1" xfId="0" applyFont="1" applyFill="1" applyBorder="1" applyAlignment="1">
      <alignment horizontal="right" wrapText="1"/>
    </xf>
    <xf numFmtId="0" fontId="4" fillId="3" borderId="1" xfId="0" applyFont="1" applyFill="1" applyBorder="1" applyAlignment="1">
      <alignment wrapText="1"/>
    </xf>
    <xf numFmtId="1" fontId="8" fillId="3" borderId="1" xfId="0" applyNumberFormat="1" applyFont="1" applyFill="1" applyBorder="1" applyAlignment="1">
      <alignment wrapText="1"/>
    </xf>
    <xf numFmtId="0" fontId="9" fillId="3" borderId="1" xfId="0" applyFont="1" applyFill="1" applyBorder="1" applyAlignment="1">
      <alignment wrapText="1"/>
    </xf>
    <xf numFmtId="10" fontId="11" fillId="3" borderId="1" xfId="0" applyNumberFormat="1" applyFont="1" applyFill="1" applyBorder="1" applyAlignment="1">
      <alignment horizontal="center" wrapText="1"/>
    </xf>
    <xf numFmtId="10" fontId="12" fillId="3" borderId="1" xfId="0" applyNumberFormat="1" applyFont="1" applyFill="1" applyBorder="1" applyAlignment="1">
      <alignment horizontal="center" wrapText="1"/>
    </xf>
    <xf numFmtId="0" fontId="4" fillId="3" borderId="0" xfId="0" applyFont="1" applyFill="1" applyAlignment="1"/>
    <xf numFmtId="0" fontId="4" fillId="0" borderId="0" xfId="0" applyFont="1" applyAlignment="1"/>
    <xf numFmtId="0" fontId="4" fillId="0" borderId="0" xfId="0" applyFont="1" applyAlignment="1">
      <alignment vertical="center"/>
    </xf>
    <xf numFmtId="1" fontId="11"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vertical="center"/>
    </xf>
    <xf numFmtId="0" fontId="8" fillId="0" borderId="1" xfId="0" applyFont="1" applyBorder="1" applyAlignment="1">
      <alignment vertical="center"/>
    </xf>
    <xf numFmtId="0" fontId="13" fillId="0" borderId="1" xfId="0" applyFont="1" applyBorder="1" applyAlignment="1">
      <alignment horizontal="center" wrapText="1"/>
    </xf>
    <xf numFmtId="0" fontId="13" fillId="0" borderId="1" xfId="0" applyFont="1" applyBorder="1" applyAlignment="1">
      <alignment horizontal="left" wrapText="1"/>
    </xf>
    <xf numFmtId="0" fontId="8" fillId="0" borderId="1" xfId="0" applyFont="1" applyBorder="1" applyAlignment="1">
      <alignment horizontal="center" wrapText="1"/>
    </xf>
    <xf numFmtId="0" fontId="8" fillId="0" borderId="1" xfId="0" applyFont="1" applyBorder="1" applyAlignment="1">
      <alignment wrapText="1"/>
    </xf>
    <xf numFmtId="0" fontId="8" fillId="0" borderId="1" xfId="0" applyFont="1" applyBorder="1" applyAlignment="1">
      <alignment horizontal="left"/>
    </xf>
    <xf numFmtId="0" fontId="8" fillId="0" borderId="1" xfId="0" applyFont="1" applyBorder="1" applyAlignment="1"/>
    <xf numFmtId="0" fontId="8" fillId="0" borderId="1" xfId="0" applyFont="1" applyBorder="1" applyAlignment="1">
      <alignment horizontal="left" vertical="center"/>
    </xf>
    <xf numFmtId="0" fontId="4" fillId="0" borderId="1" xfId="0" applyFont="1" applyBorder="1" applyAlignment="1">
      <alignment horizontal="center" vertical="top" wrapText="1"/>
    </xf>
    <xf numFmtId="0" fontId="8" fillId="0" borderId="1" xfId="0" applyFont="1" applyBorder="1" applyAlignment="1">
      <alignment horizontal="center" wrapText="1"/>
    </xf>
    <xf numFmtId="0" fontId="8" fillId="0" borderId="2" xfId="0" applyFont="1" applyBorder="1" applyAlignment="1">
      <alignment horizontal="center" vertic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5" fillId="2" borderId="1" xfId="0" applyFont="1" applyFill="1" applyBorder="1" applyAlignment="1">
      <alignment horizontal="center" vertical="center" wrapText="1"/>
    </xf>
    <xf numFmtId="10" fontId="15" fillId="3" borderId="1" xfId="0" applyNumberFormat="1" applyFont="1" applyFill="1" applyBorder="1" applyAlignment="1">
      <alignment horizontal="center" wrapText="1"/>
    </xf>
    <xf numFmtId="1" fontId="15" fillId="3" borderId="1" xfId="0" applyNumberFormat="1" applyFont="1" applyFill="1" applyBorder="1" applyAlignment="1">
      <alignment horizontal="center" vertical="center" wrapText="1"/>
    </xf>
    <xf numFmtId="0" fontId="15" fillId="0" borderId="1" xfId="0" applyFont="1" applyBorder="1" applyAlignment="1">
      <alignment horizont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top" wrapText="1"/>
    </xf>
    <xf numFmtId="1" fontId="16" fillId="0" borderId="1" xfId="0" applyNumberFormat="1" applyFont="1" applyBorder="1" applyAlignment="1">
      <alignment horizontal="center" vertical="center" wrapText="1"/>
    </xf>
    <xf numFmtId="1" fontId="15" fillId="3" borderId="1" xfId="0" applyNumberFormat="1" applyFont="1" applyFill="1" applyBorder="1" applyAlignment="1">
      <alignment horizontal="center" vertical="top" wrapText="1"/>
    </xf>
    <xf numFmtId="1" fontId="16" fillId="3" borderId="1" xfId="0" applyNumberFormat="1" applyFont="1" applyFill="1" applyBorder="1" applyAlignment="1">
      <alignment horizontal="center" vertical="top" wrapText="1"/>
    </xf>
    <xf numFmtId="0" fontId="16" fillId="0" borderId="0" xfId="0" applyFont="1" applyAlignment="1">
      <alignment horizontal="center" vertical="top" wrapText="1"/>
    </xf>
    <xf numFmtId="0" fontId="16" fillId="0" borderId="0" xfId="0" applyFont="1" applyAlignment="1">
      <alignment horizontal="center"/>
    </xf>
    <xf numFmtId="1" fontId="15" fillId="3" borderId="1" xfId="0" applyNumberFormat="1" applyFont="1" applyFill="1" applyBorder="1" applyAlignment="1">
      <alignment horizontal="center" wrapText="1"/>
    </xf>
    <xf numFmtId="1" fontId="8" fillId="3" borderId="0" xfId="0" applyNumberFormat="1" applyFont="1" applyFill="1" applyBorder="1" applyAlignment="1">
      <alignment vertical="top" wrapText="1"/>
    </xf>
    <xf numFmtId="0" fontId="4" fillId="0" borderId="0" xfId="0" applyFont="1" applyBorder="1" applyAlignment="1">
      <alignment horizontal="center" vertical="top" wrapText="1"/>
    </xf>
    <xf numFmtId="0" fontId="4" fillId="0" borderId="4" xfId="0" applyFont="1" applyBorder="1" applyAlignment="1">
      <alignment horizontal="center" vertical="top" wrapText="1"/>
    </xf>
    <xf numFmtId="0" fontId="4" fillId="3" borderId="0" xfId="0" applyFont="1" applyFill="1" applyAlignment="1">
      <alignment vertical="center"/>
    </xf>
    <xf numFmtId="164" fontId="11" fillId="3" borderId="1" xfId="0" applyNumberFormat="1" applyFont="1" applyFill="1" applyBorder="1" applyAlignment="1">
      <alignment horizontal="center" vertical="center" wrapText="1"/>
    </xf>
    <xf numFmtId="165" fontId="8" fillId="3" borderId="1" xfId="0" applyNumberFormat="1" applyFont="1" applyFill="1" applyBorder="1" applyAlignment="1">
      <alignment vertical="top" wrapText="1"/>
    </xf>
    <xf numFmtId="0" fontId="7" fillId="3" borderId="5" xfId="0" applyFont="1" applyFill="1" applyBorder="1" applyAlignment="1">
      <alignment horizontal="center" vertical="center" wrapText="1"/>
    </xf>
    <xf numFmtId="1" fontId="8" fillId="3" borderId="5" xfId="0" applyNumberFormat="1" applyFont="1" applyFill="1" applyBorder="1" applyAlignment="1">
      <alignment vertical="top" wrapText="1"/>
    </xf>
    <xf numFmtId="0" fontId="9" fillId="3" borderId="5" xfId="0" applyFont="1" applyFill="1" applyBorder="1" applyAlignment="1">
      <alignment vertical="top" wrapText="1"/>
    </xf>
    <xf numFmtId="0" fontId="4" fillId="0" borderId="1" xfId="0" applyFont="1" applyBorder="1" applyAlignment="1">
      <alignment vertical="center"/>
    </xf>
    <xf numFmtId="0" fontId="4" fillId="3" borderId="1" xfId="0" applyFont="1" applyFill="1" applyBorder="1" applyAlignment="1">
      <alignmen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1" fontId="11" fillId="4" borderId="1" xfId="0" applyNumberFormat="1" applyFont="1" applyFill="1" applyBorder="1" applyAlignment="1">
      <alignment vertical="top"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0" xfId="0" applyFont="1" applyAlignment="1">
      <alignment horizontal="center"/>
    </xf>
    <xf numFmtId="0" fontId="4" fillId="3" borderId="1" xfId="0" applyFont="1" applyFill="1" applyBorder="1"/>
    <xf numFmtId="0" fontId="4" fillId="0" borderId="0" xfId="0" applyFont="1" applyAlignment="1">
      <alignment wrapText="1"/>
    </xf>
    <xf numFmtId="0" fontId="5" fillId="2" borderId="1" xfId="0" applyFont="1" applyFill="1" applyBorder="1" applyAlignment="1">
      <alignment horizontal="center" vertical="center" wrapText="1"/>
    </xf>
    <xf numFmtId="0" fontId="9" fillId="0" borderId="1" xfId="0" applyFont="1" applyBorder="1" applyAlignment="1">
      <alignment horizontal="justify" vertical="top" wrapText="1"/>
    </xf>
    <xf numFmtId="0" fontId="9" fillId="0" borderId="1" xfId="0" applyFont="1" applyFill="1" applyBorder="1" applyAlignment="1">
      <alignment horizontal="justify" vertical="top" wrapText="1"/>
    </xf>
    <xf numFmtId="0" fontId="21" fillId="0" borderId="1" xfId="0" applyFont="1" applyBorder="1" applyAlignment="1">
      <alignment vertical="top" wrapText="1"/>
    </xf>
    <xf numFmtId="0" fontId="9" fillId="3" borderId="1" xfId="0" applyFont="1" applyFill="1" applyBorder="1" applyAlignment="1">
      <alignment horizontal="justify" vertical="top" wrapText="1"/>
    </xf>
    <xf numFmtId="0" fontId="4" fillId="3" borderId="1" xfId="0" applyFont="1" applyFill="1" applyBorder="1" applyAlignment="1">
      <alignment horizontal="center" vertical="top" wrapText="1"/>
    </xf>
    <xf numFmtId="0" fontId="7" fillId="3" borderId="1" xfId="0" applyFont="1" applyFill="1" applyBorder="1" applyAlignment="1">
      <alignment horizontal="right" vertical="center" wrapText="1"/>
    </xf>
    <xf numFmtId="0" fontId="4" fillId="3" borderId="1" xfId="0" applyFont="1" applyFill="1" applyBorder="1" applyAlignment="1">
      <alignment vertical="top" wrapText="1"/>
    </xf>
    <xf numFmtId="1" fontId="5" fillId="3" borderId="1" xfId="0" applyNumberFormat="1" applyFont="1" applyFill="1" applyBorder="1" applyAlignment="1">
      <alignment vertical="top" wrapText="1"/>
    </xf>
    <xf numFmtId="1" fontId="4" fillId="3" borderId="1" xfId="0" applyNumberFormat="1" applyFont="1" applyFill="1" applyBorder="1" applyAlignment="1">
      <alignment vertical="top"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17" fillId="0" borderId="6" xfId="0" applyFont="1" applyBorder="1" applyAlignment="1">
      <alignment horizontal="center" vertical="top"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6" xfId="0" applyFont="1" applyFill="1" applyBorder="1" applyAlignment="1">
      <alignment horizontal="left" vertical="center" wrapText="1"/>
    </xf>
    <xf numFmtId="0" fontId="11" fillId="0" borderId="1" xfId="0" applyFont="1" applyBorder="1" applyAlignment="1">
      <alignment horizontal="center" vertical="top" wrapText="1"/>
    </xf>
    <xf numFmtId="0" fontId="11" fillId="0" borderId="1"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8" fillId="0" borderId="2" xfId="0" applyFont="1" applyBorder="1" applyAlignment="1">
      <alignment horizontal="center" wrapText="1"/>
    </xf>
    <xf numFmtId="0" fontId="18" fillId="0" borderId="6" xfId="0" applyFont="1" applyBorder="1" applyAlignment="1">
      <alignment horizont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6" xfId="0" applyFont="1" applyBorder="1" applyAlignment="1">
      <alignment horizontal="left" vertical="center"/>
    </xf>
    <xf numFmtId="1" fontId="8" fillId="3" borderId="7" xfId="0" applyNumberFormat="1" applyFont="1" applyFill="1" applyBorder="1" applyAlignment="1">
      <alignment horizontal="center" vertical="top" wrapText="1"/>
    </xf>
    <xf numFmtId="1" fontId="8" fillId="3" borderId="8" xfId="0" applyNumberFormat="1" applyFont="1" applyFill="1" applyBorder="1" applyAlignment="1">
      <alignment horizontal="center" vertical="top" wrapText="1"/>
    </xf>
    <xf numFmtId="1" fontId="8" fillId="3" borderId="9" xfId="0" applyNumberFormat="1" applyFont="1" applyFill="1" applyBorder="1" applyAlignment="1">
      <alignment horizontal="center" vertical="top" wrapText="1"/>
    </xf>
    <xf numFmtId="1" fontId="8" fillId="3" borderId="10" xfId="0" applyNumberFormat="1" applyFont="1" applyFill="1" applyBorder="1" applyAlignment="1">
      <alignment horizontal="center" vertical="top" wrapText="1"/>
    </xf>
    <xf numFmtId="1" fontId="8" fillId="3" borderId="0" xfId="0" applyNumberFormat="1" applyFont="1" applyFill="1" applyBorder="1" applyAlignment="1">
      <alignment horizontal="center" vertical="top" wrapText="1"/>
    </xf>
    <xf numFmtId="1" fontId="8" fillId="3" borderId="11" xfId="0" applyNumberFormat="1" applyFont="1" applyFill="1" applyBorder="1" applyAlignment="1">
      <alignment horizontal="center" vertical="top" wrapText="1"/>
    </xf>
    <xf numFmtId="1" fontId="8" fillId="3" borderId="12" xfId="0" applyNumberFormat="1" applyFont="1" applyFill="1" applyBorder="1" applyAlignment="1">
      <alignment horizontal="center" vertical="top" wrapText="1"/>
    </xf>
    <xf numFmtId="1" fontId="8" fillId="3" borderId="4" xfId="0" applyNumberFormat="1" applyFont="1" applyFill="1" applyBorder="1" applyAlignment="1">
      <alignment horizontal="center" vertical="top" wrapText="1"/>
    </xf>
    <xf numFmtId="1" fontId="8" fillId="3" borderId="13" xfId="0" applyNumberFormat="1" applyFont="1" applyFill="1" applyBorder="1" applyAlignment="1">
      <alignment horizontal="center" vertical="top"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8" fillId="0" borderId="6" xfId="0" applyFont="1" applyBorder="1" applyAlignment="1">
      <alignment horizontal="center" wrapText="1"/>
    </xf>
    <xf numFmtId="0" fontId="8" fillId="0" borderId="1" xfId="0" applyFont="1" applyBorder="1" applyAlignment="1">
      <alignment horizontal="center" wrapText="1"/>
    </xf>
    <xf numFmtId="0" fontId="18" fillId="0" borderId="1" xfId="0" applyFont="1" applyBorder="1" applyAlignment="1">
      <alignment horizont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4" borderId="3" xfId="0" applyFont="1" applyFill="1" applyBorder="1" applyAlignment="1">
      <alignment horizontal="center" vertical="center" wrapText="1"/>
    </xf>
    <xf numFmtId="0" fontId="8" fillId="0" borderId="12" xfId="0" applyFont="1" applyBorder="1" applyAlignment="1">
      <alignment horizontal="left" vertical="center"/>
    </xf>
    <xf numFmtId="0" fontId="8" fillId="0" borderId="4" xfId="0" applyFont="1" applyBorder="1" applyAlignment="1">
      <alignment horizontal="left" vertical="center"/>
    </xf>
    <xf numFmtId="0" fontId="8" fillId="0" borderId="13" xfId="0" applyFont="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57150</xdr:colOff>
      <xdr:row>12</xdr:row>
      <xdr:rowOff>409574</xdr:rowOff>
    </xdr:from>
    <xdr:to>
      <xdr:col>7</xdr:col>
      <xdr:colOff>1846659</xdr:colOff>
      <xdr:row>12</xdr:row>
      <xdr:rowOff>2000249</xdr:rowOff>
    </xdr:to>
    <xdr:pic>
      <xdr:nvPicPr>
        <xdr:cNvPr id="1118" name="Picture 1" descr="C:\Users\EM\Desktop\IMG-20191016-WA0022.jpg">
          <a:extLst>
            <a:ext uri="{FF2B5EF4-FFF2-40B4-BE49-F238E27FC236}">
              <a16:creationId xmlns:a16="http://schemas.microsoft.com/office/drawing/2014/main" id="{00000000-0008-0000-0000-00005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9100" y="10429874"/>
          <a:ext cx="1789509" cy="159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3"/>
  <sheetViews>
    <sheetView tabSelected="1" zoomScale="96" zoomScaleNormal="96" workbookViewId="0">
      <pane ySplit="5" topLeftCell="A15" activePane="bottomLeft" state="frozen"/>
      <selection pane="bottomLeft" activeCell="J15" sqref="J15"/>
    </sheetView>
  </sheetViews>
  <sheetFormatPr defaultRowHeight="15.75" x14ac:dyDescent="0.25"/>
  <cols>
    <col min="1" max="1" width="6.7109375" style="15" customWidth="1"/>
    <col min="2" max="2" width="15.85546875" style="15" customWidth="1"/>
    <col min="3" max="3" width="41.85546875" style="15" customWidth="1"/>
    <col min="4" max="4" width="8" style="100" customWidth="1"/>
    <col min="5" max="5" width="8.7109375" style="15" customWidth="1"/>
    <col min="6" max="6" width="12.140625" style="15" customWidth="1"/>
    <col min="7" max="7" width="14.7109375" style="15" customWidth="1"/>
    <col min="8" max="8" width="28.5703125" style="15" customWidth="1"/>
    <col min="9" max="16384" width="9.140625" style="15"/>
  </cols>
  <sheetData>
    <row r="1" spans="1:9" ht="15.75" customHeight="1" x14ac:dyDescent="0.25">
      <c r="A1" s="115" t="s">
        <v>0</v>
      </c>
      <c r="B1" s="116"/>
      <c r="C1" s="116"/>
      <c r="D1" s="116"/>
      <c r="E1" s="116"/>
      <c r="F1" s="116"/>
      <c r="G1" s="116"/>
      <c r="H1" s="117"/>
    </row>
    <row r="2" spans="1:9" ht="15.75" customHeight="1" x14ac:dyDescent="0.25">
      <c r="A2" s="115" t="s">
        <v>74</v>
      </c>
      <c r="B2" s="116"/>
      <c r="C2" s="116"/>
      <c r="D2" s="116"/>
      <c r="E2" s="116"/>
      <c r="F2" s="116"/>
      <c r="G2" s="116"/>
      <c r="H2" s="117"/>
    </row>
    <row r="3" spans="1:9" s="16" customFormat="1" ht="22.5" customHeight="1" x14ac:dyDescent="0.25">
      <c r="A3" s="118" t="s">
        <v>60</v>
      </c>
      <c r="B3" s="119"/>
      <c r="C3" s="119"/>
      <c r="D3" s="119"/>
      <c r="E3" s="119"/>
      <c r="F3" s="119"/>
      <c r="G3" s="119"/>
      <c r="H3" s="120"/>
    </row>
    <row r="4" spans="1:9" s="16" customFormat="1" ht="42" customHeight="1" x14ac:dyDescent="0.25">
      <c r="A4" s="121" t="s">
        <v>87</v>
      </c>
      <c r="B4" s="122"/>
      <c r="C4" s="122"/>
      <c r="D4" s="122"/>
      <c r="E4" s="122"/>
      <c r="F4" s="122"/>
      <c r="G4" s="122"/>
      <c r="H4" s="123"/>
    </row>
    <row r="5" spans="1:9" ht="38.25" customHeight="1" x14ac:dyDescent="0.25">
      <c r="A5" s="13" t="s">
        <v>11</v>
      </c>
      <c r="B5" s="13" t="s">
        <v>10</v>
      </c>
      <c r="C5" s="13" t="s">
        <v>1</v>
      </c>
      <c r="D5" s="99" t="s">
        <v>34</v>
      </c>
      <c r="E5" s="103" t="s">
        <v>2</v>
      </c>
      <c r="F5" s="13" t="s">
        <v>3</v>
      </c>
      <c r="G5" s="13" t="s">
        <v>8</v>
      </c>
      <c r="H5" s="99" t="s">
        <v>61</v>
      </c>
    </row>
    <row r="6" spans="1:9" ht="93.75" x14ac:dyDescent="0.25">
      <c r="A6" s="1">
        <v>1</v>
      </c>
      <c r="B6" s="2" t="s">
        <v>62</v>
      </c>
      <c r="C6" s="104" t="s">
        <v>56</v>
      </c>
      <c r="D6" s="1"/>
      <c r="E6" s="1" t="s">
        <v>4</v>
      </c>
      <c r="F6" s="14"/>
      <c r="G6" s="14"/>
      <c r="H6" s="10"/>
    </row>
    <row r="7" spans="1:9" ht="168.75" x14ac:dyDescent="0.25">
      <c r="A7" s="1">
        <f t="shared" ref="A7:A18" si="0">A6+1</f>
        <v>2</v>
      </c>
      <c r="B7" s="2" t="s">
        <v>63</v>
      </c>
      <c r="C7" s="104" t="s">
        <v>59</v>
      </c>
      <c r="D7" s="1"/>
      <c r="E7" s="1" t="s">
        <v>4</v>
      </c>
      <c r="F7" s="14"/>
      <c r="G7" s="14"/>
      <c r="H7" s="10"/>
    </row>
    <row r="8" spans="1:9" ht="300" x14ac:dyDescent="0.25">
      <c r="A8" s="1">
        <f t="shared" si="0"/>
        <v>3</v>
      </c>
      <c r="B8" s="2" t="s">
        <v>69</v>
      </c>
      <c r="C8" s="105" t="s">
        <v>75</v>
      </c>
      <c r="D8" s="1"/>
      <c r="E8" s="1" t="s">
        <v>4</v>
      </c>
      <c r="F8" s="14"/>
      <c r="G8" s="14"/>
      <c r="H8" s="10"/>
      <c r="I8" s="102"/>
    </row>
    <row r="9" spans="1:9" ht="187.5" x14ac:dyDescent="0.25">
      <c r="A9" s="1">
        <f t="shared" si="0"/>
        <v>4</v>
      </c>
      <c r="B9" s="2" t="s">
        <v>55</v>
      </c>
      <c r="C9" s="105" t="s">
        <v>76</v>
      </c>
      <c r="D9" s="1"/>
      <c r="E9" s="1" t="s">
        <v>5</v>
      </c>
      <c r="F9" s="14"/>
      <c r="G9" s="14"/>
      <c r="H9" s="10"/>
    </row>
    <row r="10" spans="1:9" ht="150" x14ac:dyDescent="0.25">
      <c r="A10" s="1">
        <f t="shared" si="0"/>
        <v>5</v>
      </c>
      <c r="B10" s="98" t="s">
        <v>64</v>
      </c>
      <c r="C10" s="106" t="s">
        <v>57</v>
      </c>
      <c r="D10" s="1"/>
      <c r="E10" s="4" t="s">
        <v>18</v>
      </c>
      <c r="F10" s="1"/>
      <c r="G10" s="3"/>
      <c r="H10" s="101"/>
    </row>
    <row r="11" spans="1:9" ht="168.75" x14ac:dyDescent="0.25">
      <c r="A11" s="1">
        <f t="shared" si="0"/>
        <v>6</v>
      </c>
      <c r="B11" s="2" t="s">
        <v>65</v>
      </c>
      <c r="C11" s="107" t="s">
        <v>77</v>
      </c>
      <c r="D11" s="1"/>
      <c r="E11" s="1" t="s">
        <v>5</v>
      </c>
      <c r="F11" s="14"/>
      <c r="G11" s="14"/>
      <c r="H11" s="10"/>
    </row>
    <row r="12" spans="1:9" ht="112.5" x14ac:dyDescent="0.25">
      <c r="A12" s="1">
        <f t="shared" si="0"/>
        <v>7</v>
      </c>
      <c r="B12" s="2" t="s">
        <v>66</v>
      </c>
      <c r="C12" s="107" t="s">
        <v>78</v>
      </c>
      <c r="D12" s="1"/>
      <c r="E12" s="1" t="s">
        <v>5</v>
      </c>
      <c r="F12" s="14"/>
      <c r="G12" s="14"/>
      <c r="H12" s="10"/>
    </row>
    <row r="13" spans="1:9" ht="356.25" x14ac:dyDescent="0.25">
      <c r="A13" s="1">
        <f t="shared" si="0"/>
        <v>8</v>
      </c>
      <c r="B13" s="98" t="s">
        <v>29</v>
      </c>
      <c r="C13" s="106" t="s">
        <v>79</v>
      </c>
      <c r="D13" s="1"/>
      <c r="E13" s="4" t="s">
        <v>13</v>
      </c>
      <c r="F13" s="1"/>
      <c r="G13" s="3"/>
      <c r="H13" s="101"/>
    </row>
    <row r="14" spans="1:9" ht="281.25" x14ac:dyDescent="0.25">
      <c r="A14" s="1">
        <f t="shared" si="0"/>
        <v>9</v>
      </c>
      <c r="B14" s="98" t="s">
        <v>85</v>
      </c>
      <c r="C14" s="106" t="s">
        <v>86</v>
      </c>
      <c r="D14" s="1"/>
      <c r="E14" s="4" t="s">
        <v>13</v>
      </c>
      <c r="F14" s="1"/>
      <c r="G14" s="3"/>
      <c r="H14" s="101"/>
    </row>
    <row r="15" spans="1:9" ht="393.75" x14ac:dyDescent="0.25">
      <c r="A15" s="1">
        <v>10</v>
      </c>
      <c r="B15" s="98" t="s">
        <v>90</v>
      </c>
      <c r="C15" s="106" t="s">
        <v>91</v>
      </c>
      <c r="D15" s="1"/>
      <c r="E15" s="4"/>
      <c r="F15" s="1"/>
      <c r="G15" s="3"/>
      <c r="H15" s="101"/>
    </row>
    <row r="16" spans="1:9" ht="281.25" x14ac:dyDescent="0.25">
      <c r="A16" s="1">
        <v>11</v>
      </c>
      <c r="B16" s="98" t="s">
        <v>58</v>
      </c>
      <c r="C16" s="106" t="s">
        <v>80</v>
      </c>
      <c r="D16" s="1"/>
      <c r="E16" s="4" t="s">
        <v>5</v>
      </c>
      <c r="F16" s="1"/>
      <c r="G16" s="3"/>
      <c r="H16" s="101"/>
    </row>
    <row r="17" spans="1:8" ht="356.25" x14ac:dyDescent="0.25">
      <c r="A17" s="1">
        <v>12</v>
      </c>
      <c r="B17" s="98" t="s">
        <v>68</v>
      </c>
      <c r="C17" s="106" t="s">
        <v>81</v>
      </c>
      <c r="D17" s="1"/>
      <c r="E17" s="4" t="s">
        <v>13</v>
      </c>
      <c r="F17" s="1"/>
      <c r="G17" s="3"/>
      <c r="H17" s="101"/>
    </row>
    <row r="18" spans="1:8" ht="206.25" x14ac:dyDescent="0.25">
      <c r="A18" s="1">
        <f t="shared" si="0"/>
        <v>13</v>
      </c>
      <c r="B18" s="2" t="s">
        <v>67</v>
      </c>
      <c r="C18" s="106" t="s">
        <v>82</v>
      </c>
      <c r="D18" s="1"/>
      <c r="E18" s="4" t="s">
        <v>13</v>
      </c>
      <c r="F18" s="1"/>
      <c r="G18" s="3"/>
      <c r="H18" s="101"/>
    </row>
    <row r="19" spans="1:8" ht="281.25" x14ac:dyDescent="0.25">
      <c r="A19" s="1" t="s">
        <v>88</v>
      </c>
      <c r="B19" s="2" t="s">
        <v>70</v>
      </c>
      <c r="C19" s="106" t="s">
        <v>83</v>
      </c>
      <c r="D19" s="1">
        <v>8000</v>
      </c>
      <c r="E19" s="4" t="s">
        <v>71</v>
      </c>
      <c r="F19" s="1"/>
      <c r="G19" s="14"/>
      <c r="H19" s="101"/>
    </row>
    <row r="20" spans="1:8" ht="281.25" x14ac:dyDescent="0.25">
      <c r="A20" s="1" t="s">
        <v>89</v>
      </c>
      <c r="B20" s="2" t="s">
        <v>72</v>
      </c>
      <c r="C20" s="106" t="s">
        <v>84</v>
      </c>
      <c r="D20" s="4" t="s">
        <v>73</v>
      </c>
      <c r="E20" s="4" t="s">
        <v>71</v>
      </c>
      <c r="F20" s="1"/>
      <c r="G20" s="3"/>
      <c r="H20" s="101"/>
    </row>
    <row r="21" spans="1:8" ht="24.95" customHeight="1" x14ac:dyDescent="0.25">
      <c r="A21" s="20"/>
      <c r="B21" s="20"/>
      <c r="C21" s="20" t="s">
        <v>15</v>
      </c>
      <c r="D21" s="108"/>
      <c r="E21" s="109"/>
      <c r="F21" s="110"/>
      <c r="G21" s="111"/>
      <c r="H21" s="101"/>
    </row>
    <row r="22" spans="1:8" ht="24.95" customHeight="1" x14ac:dyDescent="0.25">
      <c r="A22" s="20"/>
      <c r="B22" s="20"/>
      <c r="C22" s="20" t="s">
        <v>6</v>
      </c>
      <c r="D22" s="108"/>
      <c r="E22" s="109"/>
      <c r="F22" s="110"/>
      <c r="G22" s="112"/>
      <c r="H22" s="101"/>
    </row>
    <row r="23" spans="1:8" ht="24.95" customHeight="1" x14ac:dyDescent="0.25">
      <c r="A23" s="20"/>
      <c r="B23" s="20"/>
      <c r="C23" s="20" t="s">
        <v>7</v>
      </c>
      <c r="D23" s="108"/>
      <c r="E23" s="109"/>
      <c r="F23" s="110"/>
      <c r="G23" s="111"/>
      <c r="H23" s="101"/>
    </row>
    <row r="24" spans="1:8" x14ac:dyDescent="0.25">
      <c r="A24" s="7"/>
      <c r="B24" s="7"/>
      <c r="C24" s="8"/>
      <c r="D24" s="114"/>
      <c r="E24" s="114"/>
      <c r="F24" s="114"/>
      <c r="G24" s="114"/>
      <c r="H24" s="10"/>
    </row>
    <row r="25" spans="1:8" x14ac:dyDescent="0.25">
      <c r="A25" s="7"/>
      <c r="B25" s="7"/>
      <c r="C25" s="8"/>
      <c r="D25" s="114"/>
      <c r="E25" s="114"/>
      <c r="F25" s="114"/>
      <c r="G25" s="114"/>
      <c r="H25" s="10"/>
    </row>
    <row r="26" spans="1:8" x14ac:dyDescent="0.25">
      <c r="A26" s="7"/>
      <c r="B26" s="7"/>
      <c r="C26" s="8"/>
      <c r="D26" s="114"/>
      <c r="E26" s="114"/>
      <c r="F26" s="114"/>
      <c r="G26" s="114"/>
      <c r="H26" s="10"/>
    </row>
    <row r="27" spans="1:8" x14ac:dyDescent="0.25">
      <c r="A27" s="7"/>
      <c r="B27" s="7"/>
      <c r="C27" s="8"/>
      <c r="D27" s="114"/>
      <c r="E27" s="114"/>
      <c r="F27" s="114"/>
      <c r="G27" s="114"/>
      <c r="H27" s="10"/>
    </row>
    <row r="28" spans="1:8" x14ac:dyDescent="0.25">
      <c r="A28" s="9"/>
      <c r="B28" s="10"/>
      <c r="C28" s="10"/>
      <c r="D28" s="114"/>
      <c r="E28" s="114"/>
      <c r="F28" s="114"/>
      <c r="G28" s="114"/>
      <c r="H28" s="10"/>
    </row>
    <row r="29" spans="1:8" x14ac:dyDescent="0.25">
      <c r="A29" s="9"/>
      <c r="B29" s="10"/>
      <c r="C29" s="10"/>
      <c r="D29" s="113" t="s">
        <v>92</v>
      </c>
      <c r="E29" s="113"/>
      <c r="F29" s="113"/>
      <c r="G29" s="113"/>
      <c r="H29" s="10"/>
    </row>
    <row r="30" spans="1:8" x14ac:dyDescent="0.25">
      <c r="A30" s="11"/>
      <c r="B30" s="11"/>
      <c r="C30" s="11"/>
      <c r="D30" s="12"/>
      <c r="E30" s="12"/>
      <c r="F30" s="11"/>
      <c r="G30" s="11"/>
    </row>
    <row r="31" spans="1:8" x14ac:dyDescent="0.25">
      <c r="A31" s="11"/>
      <c r="B31" s="11"/>
      <c r="C31" s="11"/>
      <c r="D31" s="12"/>
      <c r="E31" s="12"/>
      <c r="F31" s="11"/>
      <c r="G31" s="11"/>
    </row>
    <row r="32" spans="1:8" x14ac:dyDescent="0.25">
      <c r="A32" s="11"/>
      <c r="B32" s="11"/>
      <c r="C32" s="11"/>
      <c r="D32" s="12"/>
      <c r="E32" s="12"/>
      <c r="F32" s="11"/>
      <c r="G32" s="11"/>
    </row>
    <row r="33" spans="1:7" x14ac:dyDescent="0.25">
      <c r="A33" s="11"/>
      <c r="B33" s="11"/>
      <c r="C33" s="11"/>
      <c r="D33" s="12"/>
      <c r="E33" s="12"/>
      <c r="F33" s="11"/>
      <c r="G33" s="11"/>
    </row>
  </sheetData>
  <mergeCells count="6">
    <mergeCell ref="D29:G29"/>
    <mergeCell ref="D24:G28"/>
    <mergeCell ref="A1:H1"/>
    <mergeCell ref="A2:H2"/>
    <mergeCell ref="A3:H3"/>
    <mergeCell ref="A4:H4"/>
  </mergeCells>
  <printOptions gridLines="1"/>
  <pageMargins left="0.45" right="0.2" top="0.5" bottom="0.5" header="0.3" footer="0.3"/>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8"/>
  <sheetViews>
    <sheetView zoomScale="70" zoomScaleNormal="70" workbookViewId="0">
      <pane xSplit="5" ySplit="5" topLeftCell="F14" activePane="bottomRight" state="frozen"/>
      <selection pane="topRight" activeCell="F1" sqref="F1"/>
      <selection pane="bottomLeft" activeCell="A6" sqref="A6"/>
      <selection pane="bottomRight" activeCell="C14" sqref="C14"/>
    </sheetView>
  </sheetViews>
  <sheetFormatPr defaultRowHeight="23.25" x14ac:dyDescent="0.35"/>
  <cols>
    <col min="1" max="1" width="6.7109375" style="15" customWidth="1"/>
    <col min="2" max="2" width="12.7109375" style="15" customWidth="1"/>
    <col min="3" max="3" width="29.85546875" style="15" customWidth="1"/>
    <col min="4" max="4" width="8.85546875" style="27" customWidth="1"/>
    <col min="5" max="5" width="6.7109375" style="16" customWidth="1"/>
    <col min="6" max="6" width="9" style="15" customWidth="1"/>
    <col min="7" max="7" width="10.5703125" style="15" customWidth="1"/>
    <col min="8" max="8" width="9" style="15" customWidth="1"/>
    <col min="9" max="9" width="10.7109375" style="15" customWidth="1"/>
    <col min="10" max="10" width="11.42578125" style="81" customWidth="1"/>
    <col min="11" max="11" width="9" style="15" customWidth="1"/>
    <col min="12" max="12" width="9.7109375" style="15" customWidth="1"/>
    <col min="13" max="13" width="11.140625" style="81" customWidth="1"/>
    <col min="14" max="14" width="9" style="15" customWidth="1"/>
    <col min="15" max="15" width="9.7109375" style="15" customWidth="1"/>
    <col min="16" max="16" width="12.42578125" style="81" customWidth="1"/>
    <col min="17" max="17" width="10.42578125" style="15" customWidth="1"/>
    <col min="18" max="18" width="9.7109375" style="15" customWidth="1"/>
    <col min="19" max="19" width="12.7109375" style="81" customWidth="1"/>
    <col min="20" max="20" width="9.85546875" style="15" customWidth="1"/>
    <col min="21" max="21" width="9.7109375" style="15" bestFit="1" customWidth="1"/>
    <col min="22" max="16384" width="9.140625" style="15"/>
  </cols>
  <sheetData>
    <row r="1" spans="1:25" ht="26.25" customHeight="1" x14ac:dyDescent="0.25">
      <c r="A1" s="124" t="s">
        <v>0</v>
      </c>
      <c r="B1" s="124"/>
      <c r="C1" s="124"/>
      <c r="D1" s="124"/>
      <c r="E1" s="124"/>
      <c r="F1" s="124"/>
      <c r="G1" s="124"/>
      <c r="H1" s="124"/>
      <c r="I1" s="124"/>
      <c r="J1" s="124"/>
      <c r="K1" s="124"/>
      <c r="L1" s="124"/>
      <c r="M1" s="124"/>
      <c r="N1" s="124"/>
      <c r="O1" s="124"/>
      <c r="P1" s="124"/>
      <c r="Q1" s="124"/>
      <c r="R1" s="124"/>
      <c r="S1" s="124"/>
      <c r="T1" s="124"/>
      <c r="U1" s="124"/>
    </row>
    <row r="2" spans="1:25" ht="24.75" customHeight="1" x14ac:dyDescent="0.25">
      <c r="A2" s="124" t="s">
        <v>36</v>
      </c>
      <c r="B2" s="124"/>
      <c r="C2" s="124"/>
      <c r="D2" s="124"/>
      <c r="E2" s="124"/>
      <c r="F2" s="124"/>
      <c r="G2" s="124"/>
      <c r="H2" s="124"/>
      <c r="I2" s="124"/>
      <c r="J2" s="124"/>
      <c r="K2" s="124"/>
      <c r="L2" s="124"/>
      <c r="M2" s="124"/>
      <c r="N2" s="124"/>
      <c r="O2" s="124"/>
      <c r="P2" s="124"/>
      <c r="Q2" s="124"/>
      <c r="R2" s="124"/>
      <c r="S2" s="124"/>
      <c r="T2" s="124"/>
      <c r="U2" s="124"/>
    </row>
    <row r="3" spans="1:25" s="16" customFormat="1" ht="27" customHeight="1" x14ac:dyDescent="0.25">
      <c r="A3" s="125" t="s">
        <v>22</v>
      </c>
      <c r="B3" s="125"/>
      <c r="C3" s="125"/>
      <c r="D3" s="125"/>
      <c r="E3" s="125"/>
      <c r="F3" s="125"/>
      <c r="G3" s="125"/>
      <c r="H3" s="125"/>
      <c r="I3" s="125"/>
      <c r="J3" s="125"/>
      <c r="K3" s="125"/>
      <c r="L3" s="125"/>
      <c r="M3" s="125"/>
      <c r="N3" s="125"/>
      <c r="O3" s="125"/>
      <c r="P3" s="125"/>
      <c r="Q3" s="125"/>
      <c r="R3" s="125"/>
      <c r="S3" s="125"/>
      <c r="T3" s="125"/>
      <c r="U3" s="125"/>
    </row>
    <row r="4" spans="1:25" s="16" customFormat="1" ht="43.5" customHeight="1" x14ac:dyDescent="0.25">
      <c r="A4" s="129" t="s">
        <v>11</v>
      </c>
      <c r="B4" s="129" t="s">
        <v>10</v>
      </c>
      <c r="C4" s="129" t="s">
        <v>1</v>
      </c>
      <c r="D4" s="129" t="s">
        <v>34</v>
      </c>
      <c r="E4" s="129" t="s">
        <v>2</v>
      </c>
      <c r="F4" s="129" t="s">
        <v>35</v>
      </c>
      <c r="G4" s="129"/>
      <c r="H4" s="126" t="s">
        <v>38</v>
      </c>
      <c r="I4" s="127"/>
      <c r="J4" s="128"/>
      <c r="K4" s="126" t="s">
        <v>39</v>
      </c>
      <c r="L4" s="127"/>
      <c r="M4" s="128"/>
      <c r="N4" s="126" t="s">
        <v>40</v>
      </c>
      <c r="O4" s="127"/>
      <c r="P4" s="128"/>
      <c r="Q4" s="126" t="s">
        <v>41</v>
      </c>
      <c r="R4" s="127"/>
      <c r="S4" s="128"/>
      <c r="T4" s="129" t="s">
        <v>37</v>
      </c>
      <c r="U4" s="129"/>
    </row>
    <row r="5" spans="1:25" ht="27.75" customHeight="1" x14ac:dyDescent="0.25">
      <c r="A5" s="129"/>
      <c r="B5" s="129"/>
      <c r="C5" s="129"/>
      <c r="D5" s="129"/>
      <c r="E5" s="129"/>
      <c r="F5" s="13" t="s">
        <v>3</v>
      </c>
      <c r="G5" s="13" t="s">
        <v>8</v>
      </c>
      <c r="H5" s="13" t="s">
        <v>3</v>
      </c>
      <c r="I5" s="13" t="s">
        <v>8</v>
      </c>
      <c r="J5" s="13" t="s">
        <v>42</v>
      </c>
      <c r="K5" s="13" t="s">
        <v>3</v>
      </c>
      <c r="L5" s="13" t="s">
        <v>8</v>
      </c>
      <c r="M5" s="13" t="s">
        <v>42</v>
      </c>
      <c r="N5" s="13" t="s">
        <v>3</v>
      </c>
      <c r="O5" s="13" t="s">
        <v>8</v>
      </c>
      <c r="P5" s="13" t="s">
        <v>42</v>
      </c>
      <c r="Q5" s="13" t="s">
        <v>3</v>
      </c>
      <c r="R5" s="13" t="s">
        <v>8</v>
      </c>
      <c r="S5" s="13" t="s">
        <v>42</v>
      </c>
      <c r="T5" s="13" t="s">
        <v>3</v>
      </c>
      <c r="U5" s="13" t="s">
        <v>8</v>
      </c>
    </row>
    <row r="6" spans="1:25" ht="157.5" x14ac:dyDescent="0.25">
      <c r="A6" s="1">
        <v>1</v>
      </c>
      <c r="B6" s="2" t="s">
        <v>9</v>
      </c>
      <c r="C6" s="24" t="s">
        <v>21</v>
      </c>
      <c r="D6" s="35">
        <v>1.65</v>
      </c>
      <c r="E6" s="36" t="s">
        <v>4</v>
      </c>
      <c r="F6" s="37">
        <v>500</v>
      </c>
      <c r="G6" s="38">
        <f t="shared" ref="G6:G14" si="0">F6*D6</f>
        <v>825</v>
      </c>
      <c r="H6" s="39">
        <v>750</v>
      </c>
      <c r="I6" s="38">
        <f t="shared" ref="I6:I14" si="1">H6*D6</f>
        <v>1237.5</v>
      </c>
      <c r="J6" s="77">
        <f t="shared" ref="J6:J14" si="2">I6-U6</f>
        <v>412.5</v>
      </c>
      <c r="K6" s="39">
        <v>500</v>
      </c>
      <c r="L6" s="38">
        <f t="shared" ref="L6:L14" si="3">K6*D6</f>
        <v>825</v>
      </c>
      <c r="M6" s="77">
        <f t="shared" ref="M6:M14" si="4">L6-U6</f>
        <v>0</v>
      </c>
      <c r="N6" s="39">
        <v>900</v>
      </c>
      <c r="O6" s="38">
        <f t="shared" ref="O6:O14" si="5">N6*D6</f>
        <v>1485</v>
      </c>
      <c r="P6" s="77">
        <f t="shared" ref="P6:P14" si="6">O6-U6</f>
        <v>660</v>
      </c>
      <c r="Q6" s="39">
        <v>2500</v>
      </c>
      <c r="R6" s="38">
        <f t="shared" ref="R6:R14" si="7">Q6*D6</f>
        <v>4125</v>
      </c>
      <c r="S6" s="77">
        <f t="shared" ref="S6:S14" si="8">R6-U6</f>
        <v>3300</v>
      </c>
      <c r="T6" s="39">
        <f>F6</f>
        <v>500</v>
      </c>
      <c r="U6" s="38">
        <f t="shared" ref="U6:U14" si="9">T6*D6</f>
        <v>825</v>
      </c>
    </row>
    <row r="7" spans="1:25" ht="236.25" x14ac:dyDescent="0.25">
      <c r="A7" s="1">
        <f>A6+1</f>
        <v>2</v>
      </c>
      <c r="B7" s="2" t="s">
        <v>20</v>
      </c>
      <c r="C7" s="24" t="s">
        <v>26</v>
      </c>
      <c r="D7" s="35">
        <v>4.1500000000000004</v>
      </c>
      <c r="E7" s="36" t="s">
        <v>4</v>
      </c>
      <c r="F7" s="38">
        <v>12000</v>
      </c>
      <c r="G7" s="38">
        <f t="shared" si="0"/>
        <v>49800.000000000007</v>
      </c>
      <c r="H7" s="39">
        <v>14800</v>
      </c>
      <c r="I7" s="38">
        <f t="shared" si="1"/>
        <v>61420.000000000007</v>
      </c>
      <c r="J7" s="77">
        <f t="shared" si="2"/>
        <v>36520</v>
      </c>
      <c r="K7" s="39">
        <v>13000</v>
      </c>
      <c r="L7" s="38">
        <f t="shared" si="3"/>
        <v>53950.000000000007</v>
      </c>
      <c r="M7" s="77">
        <f t="shared" si="4"/>
        <v>29050.000000000004</v>
      </c>
      <c r="N7" s="37">
        <v>6000</v>
      </c>
      <c r="O7" s="38">
        <f t="shared" si="5"/>
        <v>24900.000000000004</v>
      </c>
      <c r="P7" s="77">
        <f t="shared" si="6"/>
        <v>0</v>
      </c>
      <c r="Q7" s="39">
        <v>120000</v>
      </c>
      <c r="R7" s="38">
        <f t="shared" si="7"/>
        <v>498000.00000000006</v>
      </c>
      <c r="S7" s="77">
        <f t="shared" si="8"/>
        <v>473100.00000000006</v>
      </c>
      <c r="T7" s="39">
        <f>N7</f>
        <v>6000</v>
      </c>
      <c r="U7" s="38">
        <f t="shared" si="9"/>
        <v>24900.000000000004</v>
      </c>
    </row>
    <row r="8" spans="1:25" ht="315" x14ac:dyDescent="0.25">
      <c r="A8" s="1">
        <f>A7+1</f>
        <v>3</v>
      </c>
      <c r="B8" s="2" t="s">
        <v>23</v>
      </c>
      <c r="C8" s="25" t="s">
        <v>24</v>
      </c>
      <c r="D8" s="35">
        <v>78</v>
      </c>
      <c r="E8" s="40" t="s">
        <v>5</v>
      </c>
      <c r="F8" s="37">
        <v>700</v>
      </c>
      <c r="G8" s="38">
        <f t="shared" si="0"/>
        <v>54600</v>
      </c>
      <c r="H8" s="39">
        <v>720</v>
      </c>
      <c r="I8" s="38">
        <f t="shared" si="1"/>
        <v>56160</v>
      </c>
      <c r="J8" s="77">
        <f t="shared" si="2"/>
        <v>1560</v>
      </c>
      <c r="K8" s="39">
        <v>940</v>
      </c>
      <c r="L8" s="38">
        <f t="shared" si="3"/>
        <v>73320</v>
      </c>
      <c r="M8" s="77">
        <f t="shared" si="4"/>
        <v>18720</v>
      </c>
      <c r="N8" s="39">
        <v>1800</v>
      </c>
      <c r="O8" s="38">
        <f t="shared" si="5"/>
        <v>140400</v>
      </c>
      <c r="P8" s="77">
        <f t="shared" si="6"/>
        <v>85800</v>
      </c>
      <c r="Q8" s="39">
        <v>900</v>
      </c>
      <c r="R8" s="38">
        <f t="shared" si="7"/>
        <v>70200</v>
      </c>
      <c r="S8" s="77">
        <f t="shared" si="8"/>
        <v>15600</v>
      </c>
      <c r="T8" s="39">
        <f>F8</f>
        <v>700</v>
      </c>
      <c r="U8" s="38">
        <f t="shared" si="9"/>
        <v>54600</v>
      </c>
      <c r="V8" s="18"/>
      <c r="W8" s="18"/>
      <c r="X8" s="18"/>
      <c r="Y8" s="18"/>
    </row>
    <row r="9" spans="1:25" ht="110.25" x14ac:dyDescent="0.25">
      <c r="A9" s="1">
        <f>A8+1</f>
        <v>4</v>
      </c>
      <c r="B9" s="2" t="s">
        <v>12</v>
      </c>
      <c r="C9" s="24" t="s">
        <v>25</v>
      </c>
      <c r="D9" s="35">
        <v>16</v>
      </c>
      <c r="E9" s="36" t="s">
        <v>13</v>
      </c>
      <c r="F9" s="39">
        <v>550</v>
      </c>
      <c r="G9" s="38">
        <f t="shared" si="0"/>
        <v>8800</v>
      </c>
      <c r="H9" s="42">
        <v>380</v>
      </c>
      <c r="I9" s="38">
        <f t="shared" si="1"/>
        <v>6080</v>
      </c>
      <c r="J9" s="77">
        <f t="shared" si="2"/>
        <v>0</v>
      </c>
      <c r="K9" s="39">
        <v>660</v>
      </c>
      <c r="L9" s="38">
        <f t="shared" si="3"/>
        <v>10560</v>
      </c>
      <c r="M9" s="77">
        <f t="shared" si="4"/>
        <v>4480</v>
      </c>
      <c r="N9" s="39">
        <v>650</v>
      </c>
      <c r="O9" s="38">
        <f t="shared" si="5"/>
        <v>10400</v>
      </c>
      <c r="P9" s="77">
        <f t="shared" si="6"/>
        <v>4320</v>
      </c>
      <c r="Q9" s="39">
        <v>600</v>
      </c>
      <c r="R9" s="38">
        <f t="shared" si="7"/>
        <v>9600</v>
      </c>
      <c r="S9" s="77">
        <f t="shared" si="8"/>
        <v>3520</v>
      </c>
      <c r="T9" s="39">
        <f>H9</f>
        <v>380</v>
      </c>
      <c r="U9" s="38">
        <f t="shared" si="9"/>
        <v>6080</v>
      </c>
    </row>
    <row r="10" spans="1:25" ht="236.25" x14ac:dyDescent="0.25">
      <c r="A10" s="1">
        <f>A9+1</f>
        <v>5</v>
      </c>
      <c r="B10" s="2" t="s">
        <v>14</v>
      </c>
      <c r="C10" s="26" t="s">
        <v>31</v>
      </c>
      <c r="D10" s="35">
        <v>1.65</v>
      </c>
      <c r="E10" s="36" t="s">
        <v>4</v>
      </c>
      <c r="F10" s="41">
        <v>6200</v>
      </c>
      <c r="G10" s="38">
        <f t="shared" si="0"/>
        <v>10230</v>
      </c>
      <c r="H10" s="42">
        <v>5800</v>
      </c>
      <c r="I10" s="38">
        <f t="shared" si="1"/>
        <v>9570</v>
      </c>
      <c r="J10" s="77">
        <f t="shared" si="2"/>
        <v>0</v>
      </c>
      <c r="K10" s="39">
        <v>6500</v>
      </c>
      <c r="L10" s="38">
        <f t="shared" si="3"/>
        <v>10725</v>
      </c>
      <c r="M10" s="77">
        <f t="shared" si="4"/>
        <v>1155</v>
      </c>
      <c r="N10" s="39">
        <v>15750</v>
      </c>
      <c r="O10" s="38">
        <f t="shared" si="5"/>
        <v>25987.5</v>
      </c>
      <c r="P10" s="77">
        <f t="shared" si="6"/>
        <v>16417.5</v>
      </c>
      <c r="Q10" s="39">
        <v>7000</v>
      </c>
      <c r="R10" s="38">
        <f t="shared" si="7"/>
        <v>11550</v>
      </c>
      <c r="S10" s="77">
        <f t="shared" si="8"/>
        <v>1980</v>
      </c>
      <c r="T10" s="39">
        <f>H10</f>
        <v>5800</v>
      </c>
      <c r="U10" s="38">
        <f t="shared" si="9"/>
        <v>9570</v>
      </c>
    </row>
    <row r="11" spans="1:25" ht="131.25" customHeight="1" x14ac:dyDescent="0.25">
      <c r="A11" s="1">
        <v>6</v>
      </c>
      <c r="B11" s="2" t="s">
        <v>17</v>
      </c>
      <c r="C11" s="17" t="s">
        <v>27</v>
      </c>
      <c r="D11" s="35">
        <v>380</v>
      </c>
      <c r="E11" s="36" t="s">
        <v>18</v>
      </c>
      <c r="F11" s="37">
        <v>115</v>
      </c>
      <c r="G11" s="38">
        <f t="shared" si="0"/>
        <v>43700</v>
      </c>
      <c r="H11" s="39">
        <v>135</v>
      </c>
      <c r="I11" s="38">
        <f t="shared" si="1"/>
        <v>51300</v>
      </c>
      <c r="J11" s="77">
        <f t="shared" si="2"/>
        <v>7600</v>
      </c>
      <c r="K11" s="39">
        <v>120</v>
      </c>
      <c r="L11" s="38">
        <f t="shared" si="3"/>
        <v>45600</v>
      </c>
      <c r="M11" s="77">
        <f t="shared" si="4"/>
        <v>1900</v>
      </c>
      <c r="N11" s="39">
        <v>150</v>
      </c>
      <c r="O11" s="38">
        <f t="shared" si="5"/>
        <v>57000</v>
      </c>
      <c r="P11" s="77">
        <f t="shared" si="6"/>
        <v>13300</v>
      </c>
      <c r="Q11" s="39">
        <v>130</v>
      </c>
      <c r="R11" s="38">
        <f t="shared" si="7"/>
        <v>49400</v>
      </c>
      <c r="S11" s="77">
        <f t="shared" si="8"/>
        <v>5700</v>
      </c>
      <c r="T11" s="39">
        <f>F11</f>
        <v>115</v>
      </c>
      <c r="U11" s="38">
        <f t="shared" si="9"/>
        <v>43700</v>
      </c>
    </row>
    <row r="12" spans="1:25" ht="110.25" x14ac:dyDescent="0.25">
      <c r="A12" s="1">
        <v>7</v>
      </c>
      <c r="B12" s="2" t="s">
        <v>19</v>
      </c>
      <c r="C12" s="25" t="s">
        <v>28</v>
      </c>
      <c r="D12" s="35">
        <v>133.85</v>
      </c>
      <c r="E12" s="36" t="s">
        <v>5</v>
      </c>
      <c r="F12" s="41">
        <v>110</v>
      </c>
      <c r="G12" s="38">
        <f t="shared" si="0"/>
        <v>14723.5</v>
      </c>
      <c r="H12" s="39">
        <v>250</v>
      </c>
      <c r="I12" s="38">
        <f t="shared" si="1"/>
        <v>33462.5</v>
      </c>
      <c r="J12" s="77">
        <f t="shared" si="2"/>
        <v>19140.550000000003</v>
      </c>
      <c r="K12" s="42">
        <v>107</v>
      </c>
      <c r="L12" s="38">
        <f t="shared" si="3"/>
        <v>14321.949999999999</v>
      </c>
      <c r="M12" s="77">
        <f t="shared" si="4"/>
        <v>0</v>
      </c>
      <c r="N12" s="39">
        <v>180</v>
      </c>
      <c r="O12" s="38">
        <f t="shared" si="5"/>
        <v>24093</v>
      </c>
      <c r="P12" s="77">
        <f t="shared" si="6"/>
        <v>9771.0500000000011</v>
      </c>
      <c r="Q12" s="39">
        <v>200</v>
      </c>
      <c r="R12" s="38">
        <f t="shared" si="7"/>
        <v>26770</v>
      </c>
      <c r="S12" s="77">
        <f t="shared" si="8"/>
        <v>12448.050000000001</v>
      </c>
      <c r="T12" s="39">
        <f>K12</f>
        <v>107</v>
      </c>
      <c r="U12" s="38">
        <f t="shared" si="9"/>
        <v>14321.949999999999</v>
      </c>
    </row>
    <row r="13" spans="1:25" ht="299.25" x14ac:dyDescent="0.25">
      <c r="A13" s="1">
        <f>A12+1</f>
        <v>8</v>
      </c>
      <c r="B13" s="2" t="s">
        <v>29</v>
      </c>
      <c r="C13" s="25" t="s">
        <v>32</v>
      </c>
      <c r="D13" s="35">
        <v>70</v>
      </c>
      <c r="E13" s="36" t="s">
        <v>13</v>
      </c>
      <c r="F13" s="41">
        <v>450</v>
      </c>
      <c r="G13" s="38">
        <f t="shared" si="0"/>
        <v>31500</v>
      </c>
      <c r="H13" s="42">
        <v>400</v>
      </c>
      <c r="I13" s="38">
        <f t="shared" si="1"/>
        <v>28000</v>
      </c>
      <c r="J13" s="77">
        <f t="shared" si="2"/>
        <v>0</v>
      </c>
      <c r="K13" s="39">
        <v>835</v>
      </c>
      <c r="L13" s="38">
        <f t="shared" si="3"/>
        <v>58450</v>
      </c>
      <c r="M13" s="77">
        <f t="shared" si="4"/>
        <v>30450</v>
      </c>
      <c r="N13" s="39">
        <v>700</v>
      </c>
      <c r="O13" s="38">
        <f t="shared" si="5"/>
        <v>49000</v>
      </c>
      <c r="P13" s="77">
        <f t="shared" si="6"/>
        <v>21000</v>
      </c>
      <c r="Q13" s="39">
        <v>400</v>
      </c>
      <c r="R13" s="38">
        <f t="shared" si="7"/>
        <v>28000</v>
      </c>
      <c r="S13" s="77">
        <f t="shared" si="8"/>
        <v>0</v>
      </c>
      <c r="T13" s="39">
        <f>H13</f>
        <v>400</v>
      </c>
      <c r="U13" s="38">
        <f t="shared" si="9"/>
        <v>28000</v>
      </c>
    </row>
    <row r="14" spans="1:25" ht="173.25" x14ac:dyDescent="0.25">
      <c r="A14" s="1">
        <f>A13+1</f>
        <v>9</v>
      </c>
      <c r="B14" s="2" t="s">
        <v>30</v>
      </c>
      <c r="C14" s="25" t="s">
        <v>33</v>
      </c>
      <c r="D14" s="35">
        <v>50</v>
      </c>
      <c r="E14" s="36" t="s">
        <v>13</v>
      </c>
      <c r="F14" s="41">
        <v>650</v>
      </c>
      <c r="G14" s="38">
        <f t="shared" si="0"/>
        <v>32500</v>
      </c>
      <c r="H14" s="39">
        <v>650</v>
      </c>
      <c r="I14" s="38">
        <f t="shared" si="1"/>
        <v>32500</v>
      </c>
      <c r="J14" s="77">
        <f t="shared" si="2"/>
        <v>11000</v>
      </c>
      <c r="K14" s="39">
        <v>630</v>
      </c>
      <c r="L14" s="38">
        <f t="shared" si="3"/>
        <v>31500</v>
      </c>
      <c r="M14" s="77">
        <f t="shared" si="4"/>
        <v>10000</v>
      </c>
      <c r="N14" s="39">
        <v>1300</v>
      </c>
      <c r="O14" s="38">
        <f t="shared" si="5"/>
        <v>65000</v>
      </c>
      <c r="P14" s="77">
        <f t="shared" si="6"/>
        <v>43500</v>
      </c>
      <c r="Q14" s="42">
        <v>430</v>
      </c>
      <c r="R14" s="38">
        <f t="shared" si="7"/>
        <v>21500</v>
      </c>
      <c r="S14" s="77">
        <f t="shared" si="8"/>
        <v>0</v>
      </c>
      <c r="T14" s="39">
        <f>Q14</f>
        <v>430</v>
      </c>
      <c r="U14" s="38">
        <f t="shared" si="9"/>
        <v>21500</v>
      </c>
    </row>
    <row r="15" spans="1:25" x14ac:dyDescent="0.25">
      <c r="A15" s="20"/>
      <c r="B15" s="20"/>
      <c r="C15" s="28" t="s">
        <v>15</v>
      </c>
      <c r="D15" s="29"/>
      <c r="E15" s="30"/>
      <c r="F15" s="31"/>
      <c r="G15" s="32">
        <f>SUM(G6:G14)</f>
        <v>246678.5</v>
      </c>
      <c r="H15" s="31"/>
      <c r="I15" s="32">
        <f>SUM(I6:I14)</f>
        <v>279730</v>
      </c>
      <c r="J15" s="78"/>
      <c r="K15" s="31"/>
      <c r="L15" s="32">
        <f>SUM(L6:L14)</f>
        <v>299251.95</v>
      </c>
      <c r="M15" s="78"/>
      <c r="N15" s="31"/>
      <c r="O15" s="32">
        <f>SUM(O6:O14)</f>
        <v>398265.5</v>
      </c>
      <c r="P15" s="78"/>
      <c r="Q15" s="31"/>
      <c r="R15" s="32">
        <f>SUM(R6:R14)</f>
        <v>719145</v>
      </c>
      <c r="S15" s="78"/>
      <c r="T15" s="31"/>
      <c r="U15" s="32">
        <f>SUM(U6:U14)</f>
        <v>203496.95</v>
      </c>
      <c r="V15" s="18"/>
      <c r="W15" s="18"/>
      <c r="X15" s="18"/>
    </row>
    <row r="16" spans="1:25" x14ac:dyDescent="0.25">
      <c r="A16" s="20"/>
      <c r="B16" s="20"/>
      <c r="C16" s="28" t="s">
        <v>6</v>
      </c>
      <c r="D16" s="29"/>
      <c r="E16" s="30"/>
      <c r="F16" s="31"/>
      <c r="G16" s="33">
        <f>G15*18%</f>
        <v>44402.13</v>
      </c>
      <c r="H16" s="34"/>
      <c r="I16" s="33">
        <f>I15*18%</f>
        <v>50351.4</v>
      </c>
      <c r="J16" s="79"/>
      <c r="K16" s="34"/>
      <c r="L16" s="33">
        <f>L15*18%</f>
        <v>53865.351000000002</v>
      </c>
      <c r="M16" s="79"/>
      <c r="N16" s="34"/>
      <c r="O16" s="33">
        <f>O15*18%</f>
        <v>71687.789999999994</v>
      </c>
      <c r="P16" s="79"/>
      <c r="Q16" s="34"/>
      <c r="R16" s="33">
        <f>R15*18%</f>
        <v>129446.09999999999</v>
      </c>
      <c r="S16" s="79"/>
      <c r="T16" s="34"/>
      <c r="U16" s="33">
        <f>U15*18%</f>
        <v>36629.451000000001</v>
      </c>
      <c r="V16" s="18"/>
      <c r="W16" s="18"/>
      <c r="X16" s="18"/>
    </row>
    <row r="17" spans="1:24" x14ac:dyDescent="0.25">
      <c r="A17" s="20"/>
      <c r="B17" s="20"/>
      <c r="C17" s="28" t="s">
        <v>7</v>
      </c>
      <c r="D17" s="29"/>
      <c r="E17" s="30"/>
      <c r="F17" s="31"/>
      <c r="G17" s="32">
        <f>G15+G16</f>
        <v>291080.63</v>
      </c>
      <c r="H17" s="31"/>
      <c r="I17" s="32">
        <f>I15+I16</f>
        <v>330081.40000000002</v>
      </c>
      <c r="J17" s="78"/>
      <c r="K17" s="31"/>
      <c r="L17" s="32">
        <f>L15+L16</f>
        <v>353117.30100000004</v>
      </c>
      <c r="M17" s="78"/>
      <c r="N17" s="31"/>
      <c r="O17" s="32">
        <f>O15+O16</f>
        <v>469953.29</v>
      </c>
      <c r="P17" s="78"/>
      <c r="Q17" s="31"/>
      <c r="R17" s="32">
        <f>R15+R16</f>
        <v>848591.1</v>
      </c>
      <c r="S17" s="78"/>
      <c r="T17" s="31"/>
      <c r="U17" s="32">
        <f>U15+U16</f>
        <v>240126.40100000001</v>
      </c>
      <c r="V17" s="18"/>
      <c r="W17" s="18"/>
      <c r="X17" s="18"/>
    </row>
    <row r="18" spans="1:24" s="52" customFormat="1" ht="20.100000000000001" customHeight="1" x14ac:dyDescent="0.35">
      <c r="A18" s="43"/>
      <c r="B18" s="130" t="s">
        <v>43</v>
      </c>
      <c r="C18" s="131"/>
      <c r="D18" s="44"/>
      <c r="E18" s="45"/>
      <c r="F18" s="46"/>
      <c r="G18" s="47"/>
      <c r="H18" s="48"/>
      <c r="I18" s="49">
        <f>(I17-U17)/I17</f>
        <v>0.27252368355199658</v>
      </c>
      <c r="J18" s="72"/>
      <c r="K18" s="50"/>
      <c r="L18" s="49">
        <f>(L17-U17)/L17</f>
        <v>0.3199812064716705</v>
      </c>
      <c r="M18" s="72"/>
      <c r="N18" s="50"/>
      <c r="O18" s="49">
        <f>(O17-U17)/O17</f>
        <v>0.48904198330008497</v>
      </c>
      <c r="P18" s="72"/>
      <c r="Q18" s="50"/>
      <c r="R18" s="49">
        <f>(R17-U17)/R17</f>
        <v>0.71702931953917504</v>
      </c>
      <c r="S18" s="82"/>
      <c r="T18" s="48"/>
      <c r="U18" s="47"/>
      <c r="V18" s="51"/>
      <c r="W18" s="51"/>
      <c r="X18" s="51"/>
    </row>
    <row r="19" spans="1:24" s="52" customFormat="1" ht="20.100000000000001" customHeight="1" x14ac:dyDescent="0.35">
      <c r="A19" s="43"/>
      <c r="B19" s="130" t="s">
        <v>44</v>
      </c>
      <c r="C19" s="131"/>
      <c r="D19" s="44"/>
      <c r="E19" s="45"/>
      <c r="F19" s="46"/>
      <c r="G19" s="47"/>
      <c r="H19" s="48"/>
      <c r="I19" s="54">
        <v>1</v>
      </c>
      <c r="J19" s="73"/>
      <c r="K19" s="55"/>
      <c r="L19" s="54">
        <v>2</v>
      </c>
      <c r="M19" s="73"/>
      <c r="N19" s="55"/>
      <c r="O19" s="54">
        <v>3</v>
      </c>
      <c r="P19" s="73"/>
      <c r="Q19" s="55"/>
      <c r="R19" s="54">
        <v>4</v>
      </c>
      <c r="S19" s="82"/>
      <c r="T19" s="48"/>
      <c r="U19" s="47"/>
      <c r="V19" s="51"/>
      <c r="W19" s="51"/>
      <c r="X19" s="51"/>
    </row>
    <row r="20" spans="1:24" ht="20.100000000000001" customHeight="1" x14ac:dyDescent="0.25">
      <c r="A20" s="20"/>
      <c r="B20" s="58" t="s">
        <v>45</v>
      </c>
      <c r="C20" s="56"/>
      <c r="D20" s="57"/>
      <c r="E20" s="57"/>
      <c r="F20" s="57"/>
      <c r="G20" s="22"/>
      <c r="H20" s="23"/>
      <c r="I20" s="22"/>
      <c r="J20" s="78"/>
      <c r="K20" s="23"/>
      <c r="L20" s="22"/>
      <c r="M20" s="78"/>
      <c r="N20" s="23"/>
      <c r="O20" s="22"/>
      <c r="P20" s="78"/>
      <c r="Q20" s="23"/>
      <c r="R20" s="22"/>
      <c r="S20" s="78"/>
      <c r="T20" s="23"/>
      <c r="U20" s="22"/>
      <c r="V20" s="18"/>
      <c r="W20" s="18"/>
      <c r="X20" s="18"/>
    </row>
    <row r="21" spans="1:24" ht="20.100000000000001" customHeight="1" x14ac:dyDescent="0.25">
      <c r="A21" s="20"/>
      <c r="B21" s="132" t="s">
        <v>46</v>
      </c>
      <c r="C21" s="133"/>
      <c r="D21" s="133"/>
      <c r="E21" s="133"/>
      <c r="F21" s="133"/>
      <c r="G21" s="133"/>
      <c r="H21" s="134"/>
      <c r="I21" s="22"/>
      <c r="J21" s="138"/>
      <c r="K21" s="139"/>
      <c r="L21" s="139"/>
      <c r="M21" s="139"/>
      <c r="N21" s="140"/>
      <c r="O21" s="22"/>
      <c r="P21" s="78"/>
      <c r="Q21" s="23"/>
      <c r="R21" s="138"/>
      <c r="S21" s="139"/>
      <c r="T21" s="139"/>
      <c r="U21" s="140"/>
      <c r="V21" s="18"/>
      <c r="W21" s="18"/>
      <c r="X21" s="18"/>
    </row>
    <row r="22" spans="1:24" ht="20.100000000000001" customHeight="1" x14ac:dyDescent="0.25">
      <c r="A22" s="20"/>
      <c r="B22" s="135" t="s">
        <v>47</v>
      </c>
      <c r="C22" s="136"/>
      <c r="D22" s="136"/>
      <c r="E22" s="136"/>
      <c r="F22" s="136"/>
      <c r="G22" s="136"/>
      <c r="H22" s="137"/>
      <c r="I22" s="22"/>
      <c r="J22" s="141"/>
      <c r="K22" s="142"/>
      <c r="L22" s="142"/>
      <c r="M22" s="142"/>
      <c r="N22" s="143"/>
      <c r="O22" s="22"/>
      <c r="P22" s="78"/>
      <c r="Q22" s="23"/>
      <c r="R22" s="141"/>
      <c r="S22" s="142"/>
      <c r="T22" s="142"/>
      <c r="U22" s="143"/>
      <c r="V22" s="18"/>
      <c r="W22" s="18"/>
      <c r="X22" s="18"/>
    </row>
    <row r="23" spans="1:24" ht="20.100000000000001" customHeight="1" x14ac:dyDescent="0.25">
      <c r="A23" s="7"/>
      <c r="B23" s="135" t="s">
        <v>48</v>
      </c>
      <c r="C23" s="136"/>
      <c r="D23" s="136"/>
      <c r="E23" s="136"/>
      <c r="F23" s="136"/>
      <c r="G23" s="136"/>
      <c r="H23" s="137"/>
      <c r="I23" s="19"/>
      <c r="J23" s="141"/>
      <c r="K23" s="142"/>
      <c r="L23" s="142"/>
      <c r="M23" s="142"/>
      <c r="N23" s="143"/>
      <c r="O23" s="19"/>
      <c r="P23" s="76"/>
      <c r="Q23" s="19"/>
      <c r="R23" s="141"/>
      <c r="S23" s="142"/>
      <c r="T23" s="142"/>
      <c r="U23" s="143"/>
    </row>
    <row r="24" spans="1:24" ht="20.100000000000001" customHeight="1" x14ac:dyDescent="0.25">
      <c r="A24" s="7"/>
      <c r="B24" s="135" t="s">
        <v>49</v>
      </c>
      <c r="C24" s="136"/>
      <c r="D24" s="136"/>
      <c r="E24" s="136"/>
      <c r="F24" s="136"/>
      <c r="G24" s="136"/>
      <c r="H24" s="137"/>
      <c r="I24" s="19"/>
      <c r="J24" s="141"/>
      <c r="K24" s="142"/>
      <c r="L24" s="142"/>
      <c r="M24" s="142"/>
      <c r="N24" s="143"/>
      <c r="O24" s="19"/>
      <c r="P24" s="76"/>
      <c r="Q24" s="19"/>
      <c r="R24" s="141"/>
      <c r="S24" s="142"/>
      <c r="T24" s="142"/>
      <c r="U24" s="143"/>
    </row>
    <row r="25" spans="1:24" x14ac:dyDescent="0.25">
      <c r="A25" s="7"/>
      <c r="B25" s="7"/>
      <c r="C25" s="8"/>
      <c r="D25" s="19"/>
      <c r="E25" s="5"/>
      <c r="F25" s="5"/>
      <c r="G25" s="5"/>
      <c r="H25" s="19"/>
      <c r="I25" s="19"/>
      <c r="J25" s="144"/>
      <c r="K25" s="145"/>
      <c r="L25" s="145"/>
      <c r="M25" s="145"/>
      <c r="N25" s="146"/>
      <c r="O25" s="19"/>
      <c r="P25" s="76"/>
      <c r="Q25" s="19"/>
      <c r="R25" s="144"/>
      <c r="S25" s="145"/>
      <c r="T25" s="145"/>
      <c r="U25" s="146"/>
    </row>
    <row r="26" spans="1:24" x14ac:dyDescent="0.35">
      <c r="A26" s="59"/>
      <c r="B26" s="59"/>
      <c r="C26" s="60"/>
      <c r="D26" s="61"/>
      <c r="E26" s="62"/>
      <c r="F26" s="62"/>
      <c r="G26" s="62"/>
      <c r="H26" s="61"/>
      <c r="I26" s="61"/>
      <c r="J26" s="150" t="s">
        <v>50</v>
      </c>
      <c r="K26" s="151"/>
      <c r="L26" s="151"/>
      <c r="M26" s="151"/>
      <c r="N26" s="152"/>
      <c r="O26" s="61"/>
      <c r="P26" s="74"/>
      <c r="Q26" s="61"/>
      <c r="R26" s="150" t="s">
        <v>16</v>
      </c>
      <c r="S26" s="151"/>
      <c r="T26" s="151"/>
      <c r="U26" s="152"/>
    </row>
    <row r="27" spans="1:24" x14ac:dyDescent="0.35">
      <c r="A27" s="59"/>
      <c r="B27" s="59"/>
      <c r="C27" s="60"/>
      <c r="D27" s="61"/>
      <c r="E27" s="62"/>
      <c r="F27" s="62"/>
      <c r="G27" s="62"/>
      <c r="H27" s="61"/>
      <c r="I27" s="61"/>
      <c r="J27" s="74"/>
      <c r="K27" s="61"/>
      <c r="L27" s="61"/>
      <c r="M27" s="74"/>
      <c r="N27" s="61"/>
      <c r="O27" s="61"/>
      <c r="P27" s="74"/>
      <c r="Q27" s="61"/>
      <c r="R27" s="61"/>
      <c r="S27" s="74"/>
      <c r="T27" s="61"/>
      <c r="U27" s="61"/>
    </row>
    <row r="28" spans="1:24" x14ac:dyDescent="0.35">
      <c r="A28" s="59"/>
      <c r="B28" s="59"/>
      <c r="C28" s="60"/>
      <c r="D28" s="153"/>
      <c r="E28" s="153"/>
      <c r="F28" s="153"/>
      <c r="G28" s="153"/>
      <c r="H28" s="153"/>
      <c r="I28" s="61"/>
      <c r="J28" s="74"/>
      <c r="K28" s="153"/>
      <c r="L28" s="153"/>
      <c r="M28" s="153"/>
      <c r="N28" s="153"/>
      <c r="O28" s="62"/>
      <c r="P28" s="153"/>
      <c r="Q28" s="153"/>
      <c r="R28" s="153"/>
      <c r="S28" s="153"/>
      <c r="T28" s="61"/>
      <c r="U28" s="61"/>
    </row>
    <row r="29" spans="1:24" x14ac:dyDescent="0.35">
      <c r="A29" s="59"/>
      <c r="B29" s="59"/>
      <c r="C29" s="60"/>
      <c r="D29" s="153"/>
      <c r="E29" s="153"/>
      <c r="F29" s="153"/>
      <c r="G29" s="153"/>
      <c r="H29" s="153"/>
      <c r="I29" s="61"/>
      <c r="J29" s="74"/>
      <c r="K29" s="153"/>
      <c r="L29" s="153"/>
      <c r="M29" s="153"/>
      <c r="N29" s="153"/>
      <c r="O29" s="62"/>
      <c r="P29" s="153"/>
      <c r="Q29" s="153"/>
      <c r="R29" s="153"/>
      <c r="S29" s="153"/>
      <c r="T29" s="61"/>
      <c r="U29" s="61"/>
    </row>
    <row r="30" spans="1:24" x14ac:dyDescent="0.35">
      <c r="A30" s="59"/>
      <c r="B30" s="59"/>
      <c r="C30" s="60"/>
      <c r="D30" s="153"/>
      <c r="E30" s="153"/>
      <c r="F30" s="153"/>
      <c r="G30" s="153"/>
      <c r="H30" s="153"/>
      <c r="I30" s="61"/>
      <c r="J30" s="74"/>
      <c r="K30" s="153"/>
      <c r="L30" s="153"/>
      <c r="M30" s="153"/>
      <c r="N30" s="153"/>
      <c r="O30" s="62"/>
      <c r="P30" s="153"/>
      <c r="Q30" s="153"/>
      <c r="R30" s="153"/>
      <c r="S30" s="153"/>
      <c r="T30" s="61"/>
      <c r="U30" s="61"/>
    </row>
    <row r="31" spans="1:24" x14ac:dyDescent="0.35">
      <c r="A31" s="59"/>
      <c r="B31" s="59"/>
      <c r="C31" s="60"/>
      <c r="D31" s="153"/>
      <c r="E31" s="153"/>
      <c r="F31" s="153"/>
      <c r="G31" s="153"/>
      <c r="H31" s="153"/>
      <c r="I31" s="61"/>
      <c r="J31" s="74"/>
      <c r="K31" s="153"/>
      <c r="L31" s="153"/>
      <c r="M31" s="153"/>
      <c r="N31" s="153"/>
      <c r="O31" s="62"/>
      <c r="P31" s="153"/>
      <c r="Q31" s="153"/>
      <c r="R31" s="153"/>
      <c r="S31" s="153"/>
      <c r="T31" s="61"/>
      <c r="U31" s="61"/>
    </row>
    <row r="32" spans="1:24" x14ac:dyDescent="0.35">
      <c r="A32" s="59"/>
      <c r="B32" s="59"/>
      <c r="C32" s="60"/>
      <c r="D32" s="153"/>
      <c r="E32" s="153"/>
      <c r="F32" s="153"/>
      <c r="G32" s="153"/>
      <c r="H32" s="153"/>
      <c r="I32" s="61"/>
      <c r="J32" s="74"/>
      <c r="K32" s="153"/>
      <c r="L32" s="153"/>
      <c r="M32" s="153"/>
      <c r="N32" s="153"/>
      <c r="O32" s="62"/>
      <c r="P32" s="153"/>
      <c r="Q32" s="153"/>
      <c r="R32" s="153"/>
      <c r="S32" s="153"/>
      <c r="T32" s="61"/>
      <c r="U32" s="61"/>
    </row>
    <row r="33" spans="1:21" x14ac:dyDescent="0.35">
      <c r="A33" s="63"/>
      <c r="B33" s="64"/>
      <c r="C33" s="64"/>
      <c r="D33" s="153"/>
      <c r="E33" s="153"/>
      <c r="F33" s="153"/>
      <c r="G33" s="153"/>
      <c r="H33" s="153"/>
      <c r="I33" s="61"/>
      <c r="J33" s="74"/>
      <c r="K33" s="153"/>
      <c r="L33" s="153"/>
      <c r="M33" s="153"/>
      <c r="N33" s="153"/>
      <c r="O33" s="62"/>
      <c r="P33" s="153"/>
      <c r="Q33" s="153"/>
      <c r="R33" s="153"/>
      <c r="S33" s="153"/>
      <c r="T33" s="61"/>
      <c r="U33" s="61"/>
    </row>
    <row r="34" spans="1:21" s="53" customFormat="1" ht="20.100000000000001" customHeight="1" x14ac:dyDescent="0.25">
      <c r="A34" s="65"/>
      <c r="B34" s="58"/>
      <c r="C34" s="58"/>
      <c r="D34" s="147" t="s">
        <v>51</v>
      </c>
      <c r="E34" s="148"/>
      <c r="F34" s="148"/>
      <c r="G34" s="148"/>
      <c r="H34" s="149"/>
      <c r="I34" s="36"/>
      <c r="J34" s="75"/>
      <c r="K34" s="147" t="s">
        <v>52</v>
      </c>
      <c r="L34" s="148"/>
      <c r="M34" s="148"/>
      <c r="N34" s="149"/>
      <c r="O34" s="36"/>
      <c r="P34" s="147" t="s">
        <v>53</v>
      </c>
      <c r="Q34" s="148"/>
      <c r="R34" s="148"/>
      <c r="S34" s="149"/>
      <c r="T34" s="36"/>
      <c r="U34" s="36"/>
    </row>
    <row r="35" spans="1:21" x14ac:dyDescent="0.25">
      <c r="A35" s="11"/>
      <c r="B35" s="11"/>
      <c r="C35" s="11"/>
      <c r="D35" s="21"/>
      <c r="E35" s="21"/>
      <c r="F35" s="11"/>
      <c r="G35" s="11"/>
      <c r="H35" s="11"/>
      <c r="I35" s="11"/>
      <c r="J35" s="80"/>
      <c r="K35" s="11"/>
      <c r="L35" s="11"/>
      <c r="M35" s="80"/>
      <c r="N35" s="11"/>
      <c r="O35" s="11"/>
      <c r="P35" s="80"/>
      <c r="Q35" s="11"/>
      <c r="R35" s="11"/>
      <c r="S35" s="80"/>
      <c r="T35" s="11"/>
      <c r="U35" s="11"/>
    </row>
    <row r="36" spans="1:21" x14ac:dyDescent="0.25">
      <c r="A36" s="11"/>
      <c r="B36" s="11"/>
      <c r="C36" s="11"/>
      <c r="D36" s="21"/>
      <c r="E36" s="21"/>
      <c r="F36" s="11"/>
      <c r="G36" s="11"/>
      <c r="H36" s="11"/>
      <c r="I36" s="11"/>
      <c r="J36" s="80"/>
      <c r="K36" s="11"/>
      <c r="L36" s="11"/>
      <c r="M36" s="80"/>
      <c r="N36" s="11"/>
      <c r="O36" s="11"/>
      <c r="P36" s="80"/>
      <c r="Q36" s="11"/>
      <c r="R36" s="11"/>
      <c r="S36" s="80"/>
      <c r="T36" s="11"/>
      <c r="U36" s="11"/>
    </row>
    <row r="37" spans="1:21" x14ac:dyDescent="0.25">
      <c r="A37" s="11"/>
      <c r="B37" s="11"/>
      <c r="C37" s="11"/>
      <c r="D37" s="21"/>
      <c r="E37" s="21"/>
      <c r="F37" s="11"/>
      <c r="G37" s="11"/>
      <c r="H37" s="11"/>
      <c r="I37" s="11"/>
      <c r="J37" s="80"/>
      <c r="K37" s="11"/>
      <c r="L37" s="11"/>
      <c r="M37" s="80"/>
      <c r="N37" s="11"/>
      <c r="O37" s="11"/>
      <c r="P37" s="80"/>
      <c r="Q37" s="11"/>
      <c r="R37" s="11"/>
      <c r="S37" s="80"/>
      <c r="T37" s="11"/>
      <c r="U37" s="11"/>
    </row>
    <row r="38" spans="1:21" x14ac:dyDescent="0.25">
      <c r="A38" s="11"/>
      <c r="B38" s="11"/>
      <c r="C38" s="11"/>
      <c r="D38" s="21"/>
      <c r="E38" s="21"/>
      <c r="F38" s="11"/>
      <c r="G38" s="11"/>
      <c r="H38" s="11"/>
      <c r="I38" s="11"/>
      <c r="J38" s="80"/>
      <c r="K38" s="11"/>
      <c r="L38" s="11"/>
      <c r="M38" s="80"/>
      <c r="N38" s="11"/>
      <c r="O38" s="11"/>
      <c r="P38" s="80"/>
      <c r="Q38" s="11"/>
      <c r="R38" s="11"/>
      <c r="S38" s="80"/>
      <c r="T38" s="11"/>
      <c r="U38" s="11"/>
    </row>
  </sheetData>
  <mergeCells count="30">
    <mergeCell ref="R21:U25"/>
    <mergeCell ref="K34:N34"/>
    <mergeCell ref="P34:S34"/>
    <mergeCell ref="D34:H34"/>
    <mergeCell ref="J26:N26"/>
    <mergeCell ref="R26:U26"/>
    <mergeCell ref="D28:H33"/>
    <mergeCell ref="K28:N33"/>
    <mergeCell ref="P28:S33"/>
    <mergeCell ref="B18:C18"/>
    <mergeCell ref="B19:C19"/>
    <mergeCell ref="B21:H21"/>
    <mergeCell ref="B22:H22"/>
    <mergeCell ref="J21:N25"/>
    <mergeCell ref="B23:H23"/>
    <mergeCell ref="B24:H24"/>
    <mergeCell ref="A1:U1"/>
    <mergeCell ref="A2:U2"/>
    <mergeCell ref="A3:U3"/>
    <mergeCell ref="H4:J4"/>
    <mergeCell ref="K4:M4"/>
    <mergeCell ref="A4:A5"/>
    <mergeCell ref="B4:B5"/>
    <mergeCell ref="C4:C5"/>
    <mergeCell ref="D4:D5"/>
    <mergeCell ref="E4:E5"/>
    <mergeCell ref="T4:U4"/>
    <mergeCell ref="F4:G4"/>
    <mergeCell ref="N4:P4"/>
    <mergeCell ref="Q4:S4"/>
  </mergeCells>
  <printOptions gridLines="1"/>
  <pageMargins left="0.45" right="0.2" top="0.5" bottom="0.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9"/>
  <sheetViews>
    <sheetView zoomScale="70" zoomScaleNormal="70" workbookViewId="0">
      <pane xSplit="5" ySplit="6" topLeftCell="F17" activePane="bottomRight" state="frozen"/>
      <selection pane="topRight" activeCell="F1" sqref="F1"/>
      <selection pane="bottomLeft" activeCell="A6" sqref="A6"/>
      <selection pane="bottomRight" activeCell="K14" sqref="K14"/>
    </sheetView>
  </sheetViews>
  <sheetFormatPr defaultRowHeight="15.75" x14ac:dyDescent="0.25"/>
  <cols>
    <col min="1" max="1" width="6.7109375" style="15" customWidth="1"/>
    <col min="2" max="2" width="12.7109375" style="15" customWidth="1"/>
    <col min="3" max="3" width="29.85546875" style="15" customWidth="1"/>
    <col min="4" max="4" width="8.85546875" style="27" customWidth="1"/>
    <col min="5" max="5" width="6.7109375" style="16" customWidth="1"/>
    <col min="6" max="6" width="9" style="15" customWidth="1"/>
    <col min="7" max="7" width="10.5703125" style="15" customWidth="1"/>
    <col min="8" max="8" width="9" style="15" customWidth="1"/>
    <col min="9" max="10" width="10.7109375" style="15" customWidth="1"/>
    <col min="11" max="11" width="10.7109375" style="15" bestFit="1" customWidth="1"/>
    <col min="12" max="12" width="10.42578125" style="15" customWidth="1"/>
    <col min="13" max="13" width="9.7109375" style="15" customWidth="1"/>
    <col min="14" max="14" width="9.140625" style="53"/>
    <col min="15" max="15" width="11.85546875" style="53" customWidth="1"/>
    <col min="16" max="16384" width="9.140625" style="15"/>
  </cols>
  <sheetData>
    <row r="1" spans="1:17" ht="26.25" customHeight="1" x14ac:dyDescent="0.25">
      <c r="A1" s="124" t="s">
        <v>0</v>
      </c>
      <c r="B1" s="124"/>
      <c r="C1" s="124"/>
      <c r="D1" s="124"/>
      <c r="E1" s="124"/>
      <c r="F1" s="124"/>
      <c r="G1" s="124"/>
      <c r="H1" s="124"/>
      <c r="I1" s="124"/>
      <c r="J1" s="124"/>
      <c r="K1" s="124"/>
      <c r="L1" s="124"/>
      <c r="M1" s="124"/>
      <c r="N1" s="92"/>
      <c r="O1" s="92"/>
    </row>
    <row r="2" spans="1:17" ht="24.75" customHeight="1" x14ac:dyDescent="0.25">
      <c r="A2" s="124" t="s">
        <v>36</v>
      </c>
      <c r="B2" s="124"/>
      <c r="C2" s="124"/>
      <c r="D2" s="124"/>
      <c r="E2" s="124"/>
      <c r="F2" s="124"/>
      <c r="G2" s="124"/>
      <c r="H2" s="124"/>
      <c r="I2" s="124"/>
      <c r="J2" s="124"/>
      <c r="K2" s="124"/>
      <c r="L2" s="124"/>
      <c r="M2" s="124"/>
      <c r="N2" s="92"/>
      <c r="O2" s="92"/>
    </row>
    <row r="3" spans="1:17" s="16" customFormat="1" ht="27" customHeight="1" x14ac:dyDescent="0.25">
      <c r="A3" s="155" t="s">
        <v>22</v>
      </c>
      <c r="B3" s="156"/>
      <c r="C3" s="156"/>
      <c r="D3" s="156"/>
      <c r="E3" s="156"/>
      <c r="F3" s="156"/>
      <c r="G3" s="156"/>
      <c r="H3" s="156"/>
      <c r="I3" s="156"/>
      <c r="J3" s="156"/>
      <c r="K3" s="156"/>
      <c r="L3" s="156"/>
      <c r="M3" s="156"/>
      <c r="N3" s="156"/>
      <c r="O3" s="157"/>
    </row>
    <row r="4" spans="1:17" s="16" customFormat="1" ht="27" customHeight="1" x14ac:dyDescent="0.25">
      <c r="A4" s="94"/>
      <c r="B4" s="95"/>
      <c r="C4" s="95"/>
      <c r="D4" s="95"/>
      <c r="E4" s="95"/>
      <c r="F4" s="95"/>
      <c r="G4" s="95"/>
      <c r="H4" s="95"/>
      <c r="I4" s="95"/>
      <c r="J4" s="158" t="s">
        <v>54</v>
      </c>
      <c r="K4" s="158"/>
      <c r="L4" s="95"/>
      <c r="M4" s="95"/>
      <c r="N4" s="95"/>
      <c r="O4" s="96"/>
    </row>
    <row r="5" spans="1:17" s="16" customFormat="1" ht="43.5" customHeight="1" x14ac:dyDescent="0.25">
      <c r="A5" s="129" t="s">
        <v>11</v>
      </c>
      <c r="B5" s="129" t="s">
        <v>10</v>
      </c>
      <c r="C5" s="129" t="s">
        <v>1</v>
      </c>
      <c r="D5" s="129" t="s">
        <v>34</v>
      </c>
      <c r="E5" s="129" t="s">
        <v>2</v>
      </c>
      <c r="F5" s="129" t="s">
        <v>35</v>
      </c>
      <c r="G5" s="129"/>
      <c r="H5" s="129" t="s">
        <v>38</v>
      </c>
      <c r="I5" s="129"/>
      <c r="J5" s="129"/>
      <c r="K5" s="129"/>
      <c r="L5" s="129" t="s">
        <v>41</v>
      </c>
      <c r="M5" s="129"/>
      <c r="N5" s="129"/>
      <c r="O5" s="129"/>
    </row>
    <row r="6" spans="1:17" ht="27.75" customHeight="1" x14ac:dyDescent="0.25">
      <c r="A6" s="129"/>
      <c r="B6" s="129"/>
      <c r="C6" s="129"/>
      <c r="D6" s="129"/>
      <c r="E6" s="129"/>
      <c r="F6" s="71" t="s">
        <v>3</v>
      </c>
      <c r="G6" s="71" t="s">
        <v>8</v>
      </c>
      <c r="H6" s="71" t="s">
        <v>3</v>
      </c>
      <c r="I6" s="71" t="s">
        <v>8</v>
      </c>
      <c r="J6" s="71" t="s">
        <v>3</v>
      </c>
      <c r="K6" s="71" t="s">
        <v>8</v>
      </c>
      <c r="L6" s="71" t="s">
        <v>3</v>
      </c>
      <c r="M6" s="71" t="s">
        <v>8</v>
      </c>
      <c r="N6" s="71" t="s">
        <v>3</v>
      </c>
      <c r="O6" s="71" t="s">
        <v>8</v>
      </c>
    </row>
    <row r="7" spans="1:17" ht="157.5" x14ac:dyDescent="0.25">
      <c r="A7" s="1">
        <v>1</v>
      </c>
      <c r="B7" s="2" t="s">
        <v>9</v>
      </c>
      <c r="C7" s="24" t="s">
        <v>21</v>
      </c>
      <c r="D7" s="35">
        <v>1.65</v>
      </c>
      <c r="E7" s="36" t="s">
        <v>4</v>
      </c>
      <c r="F7" s="37">
        <v>500</v>
      </c>
      <c r="G7" s="38">
        <f t="shared" ref="G7:G15" si="0">F7*D7</f>
        <v>825</v>
      </c>
      <c r="H7" s="39">
        <v>750</v>
      </c>
      <c r="I7" s="38">
        <f t="shared" ref="I7:I15" si="1">H7*D7</f>
        <v>1237.5</v>
      </c>
      <c r="J7" s="39">
        <f>H7*93.9162%</f>
        <v>704.37150000000008</v>
      </c>
      <c r="K7" s="38">
        <f>J7*D7</f>
        <v>1162.2129750000001</v>
      </c>
      <c r="L7" s="39">
        <v>2500</v>
      </c>
      <c r="M7" s="38">
        <f t="shared" ref="M7:M15" si="2">L7*D7</f>
        <v>4125</v>
      </c>
      <c r="N7" s="6">
        <f>L7*90%</f>
        <v>2250</v>
      </c>
      <c r="O7" s="92">
        <f t="shared" ref="O7:O15" si="3">N7*D7</f>
        <v>3712.5</v>
      </c>
    </row>
    <row r="8" spans="1:17" ht="236.25" x14ac:dyDescent="0.25">
      <c r="A8" s="1">
        <f>A7+1</f>
        <v>2</v>
      </c>
      <c r="B8" s="2" t="s">
        <v>20</v>
      </c>
      <c r="C8" s="24" t="s">
        <v>26</v>
      </c>
      <c r="D8" s="35">
        <v>4.1500000000000004</v>
      </c>
      <c r="E8" s="36" t="s">
        <v>4</v>
      </c>
      <c r="F8" s="38">
        <v>12000</v>
      </c>
      <c r="G8" s="38">
        <f t="shared" si="0"/>
        <v>49800.000000000007</v>
      </c>
      <c r="H8" s="39">
        <v>14800</v>
      </c>
      <c r="I8" s="38">
        <f t="shared" si="1"/>
        <v>61420.000000000007</v>
      </c>
      <c r="J8" s="39">
        <f t="shared" ref="J8:J15" si="4">H8*93.9162%</f>
        <v>13899.597600000001</v>
      </c>
      <c r="K8" s="38">
        <f t="shared" ref="K8:K15" si="5">J8*D8</f>
        <v>57683.330040000008</v>
      </c>
      <c r="L8" s="39">
        <v>120000</v>
      </c>
      <c r="M8" s="38">
        <f t="shared" si="2"/>
        <v>498000.00000000006</v>
      </c>
      <c r="N8" s="6">
        <f t="shared" ref="N8:N15" si="6">L8*90%</f>
        <v>108000</v>
      </c>
      <c r="O8" s="92">
        <f t="shared" si="3"/>
        <v>448200.00000000006</v>
      </c>
    </row>
    <row r="9" spans="1:17" ht="315" x14ac:dyDescent="0.25">
      <c r="A9" s="1">
        <f>A8+1</f>
        <v>3</v>
      </c>
      <c r="B9" s="2" t="s">
        <v>23</v>
      </c>
      <c r="C9" s="25" t="s">
        <v>24</v>
      </c>
      <c r="D9" s="35">
        <v>78</v>
      </c>
      <c r="E9" s="40" t="s">
        <v>5</v>
      </c>
      <c r="F9" s="37">
        <v>700</v>
      </c>
      <c r="G9" s="38">
        <f t="shared" si="0"/>
        <v>54600</v>
      </c>
      <c r="H9" s="39">
        <v>720</v>
      </c>
      <c r="I9" s="38">
        <f t="shared" si="1"/>
        <v>56160</v>
      </c>
      <c r="J9" s="39">
        <f t="shared" si="4"/>
        <v>676.19664</v>
      </c>
      <c r="K9" s="38">
        <f t="shared" si="5"/>
        <v>52743.337919999998</v>
      </c>
      <c r="L9" s="39">
        <v>900</v>
      </c>
      <c r="M9" s="38">
        <f t="shared" si="2"/>
        <v>70200</v>
      </c>
      <c r="N9" s="6">
        <f t="shared" si="6"/>
        <v>810</v>
      </c>
      <c r="O9" s="92">
        <f t="shared" si="3"/>
        <v>63180</v>
      </c>
      <c r="P9" s="18"/>
      <c r="Q9" s="18"/>
    </row>
    <row r="10" spans="1:17" ht="110.25" x14ac:dyDescent="0.25">
      <c r="A10" s="1">
        <f>A9+1</f>
        <v>4</v>
      </c>
      <c r="B10" s="2" t="s">
        <v>12</v>
      </c>
      <c r="C10" s="24" t="s">
        <v>25</v>
      </c>
      <c r="D10" s="35">
        <v>16</v>
      </c>
      <c r="E10" s="36" t="s">
        <v>13</v>
      </c>
      <c r="F10" s="39">
        <v>550</v>
      </c>
      <c r="G10" s="38">
        <f t="shared" si="0"/>
        <v>8800</v>
      </c>
      <c r="H10" s="42">
        <v>380</v>
      </c>
      <c r="I10" s="38">
        <f t="shared" si="1"/>
        <v>6080</v>
      </c>
      <c r="J10" s="39">
        <f t="shared" si="4"/>
        <v>356.88156000000004</v>
      </c>
      <c r="K10" s="38">
        <f t="shared" si="5"/>
        <v>5710.1049600000006</v>
      </c>
      <c r="L10" s="39">
        <v>600</v>
      </c>
      <c r="M10" s="38">
        <f t="shared" si="2"/>
        <v>9600</v>
      </c>
      <c r="N10" s="6">
        <f t="shared" si="6"/>
        <v>540</v>
      </c>
      <c r="O10" s="92">
        <f t="shared" si="3"/>
        <v>8640</v>
      </c>
    </row>
    <row r="11" spans="1:17" ht="236.25" x14ac:dyDescent="0.25">
      <c r="A11" s="1">
        <f>A10+1</f>
        <v>5</v>
      </c>
      <c r="B11" s="2" t="s">
        <v>14</v>
      </c>
      <c r="C11" s="26" t="s">
        <v>31</v>
      </c>
      <c r="D11" s="35">
        <v>1.65</v>
      </c>
      <c r="E11" s="36" t="s">
        <v>4</v>
      </c>
      <c r="F11" s="41">
        <v>6200</v>
      </c>
      <c r="G11" s="38">
        <f t="shared" si="0"/>
        <v>10230</v>
      </c>
      <c r="H11" s="42">
        <v>5800</v>
      </c>
      <c r="I11" s="38">
        <f t="shared" si="1"/>
        <v>9570</v>
      </c>
      <c r="J11" s="39">
        <f t="shared" si="4"/>
        <v>5447.1396000000004</v>
      </c>
      <c r="K11" s="38">
        <f t="shared" si="5"/>
        <v>8987.7803399999993</v>
      </c>
      <c r="L11" s="39">
        <v>7000</v>
      </c>
      <c r="M11" s="38">
        <f t="shared" si="2"/>
        <v>11550</v>
      </c>
      <c r="N11" s="6">
        <f t="shared" si="6"/>
        <v>6300</v>
      </c>
      <c r="O11" s="92">
        <f t="shared" si="3"/>
        <v>10395</v>
      </c>
    </row>
    <row r="12" spans="1:17" ht="131.25" customHeight="1" x14ac:dyDescent="0.25">
      <c r="A12" s="1">
        <v>6</v>
      </c>
      <c r="B12" s="2" t="s">
        <v>17</v>
      </c>
      <c r="C12" s="17" t="s">
        <v>27</v>
      </c>
      <c r="D12" s="35">
        <v>380</v>
      </c>
      <c r="E12" s="36" t="s">
        <v>18</v>
      </c>
      <c r="F12" s="37">
        <v>115</v>
      </c>
      <c r="G12" s="38">
        <f t="shared" si="0"/>
        <v>43700</v>
      </c>
      <c r="H12" s="39">
        <v>135</v>
      </c>
      <c r="I12" s="38">
        <f t="shared" si="1"/>
        <v>51300</v>
      </c>
      <c r="J12" s="39">
        <f t="shared" si="4"/>
        <v>126.78687000000001</v>
      </c>
      <c r="K12" s="38">
        <f t="shared" si="5"/>
        <v>48179.010600000001</v>
      </c>
      <c r="L12" s="39">
        <v>130</v>
      </c>
      <c r="M12" s="38">
        <f t="shared" si="2"/>
        <v>49400</v>
      </c>
      <c r="N12" s="6">
        <f t="shared" si="6"/>
        <v>117</v>
      </c>
      <c r="O12" s="92">
        <f t="shared" si="3"/>
        <v>44460</v>
      </c>
    </row>
    <row r="13" spans="1:17" ht="110.25" x14ac:dyDescent="0.25">
      <c r="A13" s="1">
        <v>7</v>
      </c>
      <c r="B13" s="2" t="s">
        <v>19</v>
      </c>
      <c r="C13" s="25" t="s">
        <v>28</v>
      </c>
      <c r="D13" s="35">
        <v>133.85</v>
      </c>
      <c r="E13" s="36" t="s">
        <v>5</v>
      </c>
      <c r="F13" s="41">
        <v>110</v>
      </c>
      <c r="G13" s="38">
        <f t="shared" si="0"/>
        <v>14723.5</v>
      </c>
      <c r="H13" s="39">
        <v>250</v>
      </c>
      <c r="I13" s="38">
        <f t="shared" si="1"/>
        <v>33462.5</v>
      </c>
      <c r="J13" s="39">
        <f t="shared" si="4"/>
        <v>234.79050000000001</v>
      </c>
      <c r="K13" s="38">
        <f t="shared" si="5"/>
        <v>31426.708425000001</v>
      </c>
      <c r="L13" s="39">
        <v>200</v>
      </c>
      <c r="M13" s="38">
        <f t="shared" si="2"/>
        <v>26770</v>
      </c>
      <c r="N13" s="6">
        <f t="shared" si="6"/>
        <v>180</v>
      </c>
      <c r="O13" s="92">
        <f t="shared" si="3"/>
        <v>24093</v>
      </c>
    </row>
    <row r="14" spans="1:17" ht="299.25" x14ac:dyDescent="0.25">
      <c r="A14" s="1">
        <f>A13+1</f>
        <v>8</v>
      </c>
      <c r="B14" s="2" t="s">
        <v>29</v>
      </c>
      <c r="C14" s="25" t="s">
        <v>32</v>
      </c>
      <c r="D14" s="35">
        <v>70</v>
      </c>
      <c r="E14" s="36" t="s">
        <v>13</v>
      </c>
      <c r="F14" s="41">
        <v>450</v>
      </c>
      <c r="G14" s="38">
        <f t="shared" si="0"/>
        <v>31500</v>
      </c>
      <c r="H14" s="42">
        <v>400</v>
      </c>
      <c r="I14" s="38">
        <f t="shared" si="1"/>
        <v>28000</v>
      </c>
      <c r="J14" s="39">
        <f t="shared" si="4"/>
        <v>375.66480000000001</v>
      </c>
      <c r="K14" s="38">
        <f t="shared" si="5"/>
        <v>26296.536</v>
      </c>
      <c r="L14" s="39">
        <v>400</v>
      </c>
      <c r="M14" s="38">
        <f t="shared" si="2"/>
        <v>28000</v>
      </c>
      <c r="N14" s="6">
        <f t="shared" si="6"/>
        <v>360</v>
      </c>
      <c r="O14" s="92">
        <f t="shared" si="3"/>
        <v>25200</v>
      </c>
    </row>
    <row r="15" spans="1:17" ht="173.25" x14ac:dyDescent="0.25">
      <c r="A15" s="1">
        <f>A14+1</f>
        <v>9</v>
      </c>
      <c r="B15" s="2" t="s">
        <v>30</v>
      </c>
      <c r="C15" s="25" t="s">
        <v>33</v>
      </c>
      <c r="D15" s="35">
        <v>50</v>
      </c>
      <c r="E15" s="36" t="s">
        <v>13</v>
      </c>
      <c r="F15" s="41">
        <v>650</v>
      </c>
      <c r="G15" s="38">
        <f t="shared" si="0"/>
        <v>32500</v>
      </c>
      <c r="H15" s="39">
        <v>650</v>
      </c>
      <c r="I15" s="38">
        <f t="shared" si="1"/>
        <v>32500</v>
      </c>
      <c r="J15" s="39">
        <f t="shared" si="4"/>
        <v>610.45530000000008</v>
      </c>
      <c r="K15" s="38">
        <f t="shared" si="5"/>
        <v>30522.765000000003</v>
      </c>
      <c r="L15" s="42">
        <v>430</v>
      </c>
      <c r="M15" s="38">
        <f t="shared" si="2"/>
        <v>21500</v>
      </c>
      <c r="N15" s="6">
        <f t="shared" si="6"/>
        <v>387</v>
      </c>
      <c r="O15" s="92">
        <f t="shared" si="3"/>
        <v>19350</v>
      </c>
    </row>
    <row r="16" spans="1:17" ht="21" x14ac:dyDescent="0.25">
      <c r="A16" s="20"/>
      <c r="B16" s="20"/>
      <c r="C16" s="28" t="s">
        <v>15</v>
      </c>
      <c r="D16" s="29"/>
      <c r="E16" s="30"/>
      <c r="F16" s="31"/>
      <c r="G16" s="32">
        <f>SUM(G7:G15)</f>
        <v>246678.5</v>
      </c>
      <c r="H16" s="31"/>
      <c r="I16" s="32">
        <f>SUM(I7:I15)</f>
        <v>279730</v>
      </c>
      <c r="J16" s="32"/>
      <c r="K16" s="32">
        <f>SUM(K7:K15)</f>
        <v>262711.78625999996</v>
      </c>
      <c r="L16" s="31"/>
      <c r="M16" s="32">
        <f>SUM(M7:M15)</f>
        <v>719145</v>
      </c>
      <c r="N16" s="93"/>
      <c r="O16" s="32">
        <f>SUM(O7:O15)</f>
        <v>647230.5</v>
      </c>
      <c r="P16" s="18"/>
    </row>
    <row r="17" spans="1:16" ht="21" x14ac:dyDescent="0.25">
      <c r="A17" s="20"/>
      <c r="B17" s="20"/>
      <c r="C17" s="28" t="s">
        <v>6</v>
      </c>
      <c r="D17" s="29"/>
      <c r="E17" s="30"/>
      <c r="F17" s="31"/>
      <c r="G17" s="33">
        <f>G16*18%</f>
        <v>44402.13</v>
      </c>
      <c r="H17" s="34"/>
      <c r="I17" s="33">
        <f>I16*18%</f>
        <v>50351.4</v>
      </c>
      <c r="J17" s="33"/>
      <c r="K17" s="33">
        <f>K16*18%</f>
        <v>47288.121526799994</v>
      </c>
      <c r="L17" s="34"/>
      <c r="M17" s="33">
        <f>M16*18%</f>
        <v>129446.09999999999</v>
      </c>
      <c r="N17" s="93"/>
      <c r="O17" s="33">
        <f>O16*18%</f>
        <v>116501.48999999999</v>
      </c>
      <c r="P17" s="18"/>
    </row>
    <row r="18" spans="1:16" ht="21" x14ac:dyDescent="0.25">
      <c r="A18" s="20"/>
      <c r="B18" s="20"/>
      <c r="C18" s="28" t="s">
        <v>7</v>
      </c>
      <c r="D18" s="29"/>
      <c r="E18" s="30"/>
      <c r="F18" s="31"/>
      <c r="G18" s="32">
        <f>G16+G17</f>
        <v>291080.63</v>
      </c>
      <c r="H18" s="31"/>
      <c r="I18" s="32">
        <f>I16+I17</f>
        <v>330081.40000000002</v>
      </c>
      <c r="J18" s="32"/>
      <c r="K18" s="97">
        <f>K16+K17</f>
        <v>309999.90778679994</v>
      </c>
      <c r="L18" s="31"/>
      <c r="M18" s="32">
        <f>M16+M17</f>
        <v>848591.1</v>
      </c>
      <c r="N18" s="93"/>
      <c r="O18" s="32">
        <f>O16+O17</f>
        <v>763731.99</v>
      </c>
      <c r="P18" s="18"/>
    </row>
    <row r="19" spans="1:16" s="52" customFormat="1" ht="20.100000000000001" customHeight="1" x14ac:dyDescent="0.35">
      <c r="A19" s="43"/>
      <c r="B19" s="154" t="s">
        <v>43</v>
      </c>
      <c r="C19" s="154"/>
      <c r="D19" s="44"/>
      <c r="E19" s="45"/>
      <c r="F19" s="46"/>
      <c r="G19" s="47"/>
      <c r="H19" s="48"/>
      <c r="I19" s="49"/>
      <c r="J19" s="49"/>
      <c r="K19" s="49"/>
      <c r="L19" s="50"/>
      <c r="M19" s="49"/>
      <c r="N19" s="93"/>
      <c r="O19" s="93"/>
      <c r="P19" s="51"/>
    </row>
    <row r="20" spans="1:16" s="52" customFormat="1" ht="20.100000000000001" customHeight="1" x14ac:dyDescent="0.35">
      <c r="A20" s="43"/>
      <c r="B20" s="154" t="s">
        <v>44</v>
      </c>
      <c r="C20" s="154"/>
      <c r="D20" s="44"/>
      <c r="E20" s="45"/>
      <c r="F20" s="46"/>
      <c r="G20" s="47"/>
      <c r="H20" s="48"/>
      <c r="I20" s="54"/>
      <c r="J20" s="54"/>
      <c r="K20" s="87"/>
      <c r="L20" s="55"/>
      <c r="M20" s="54"/>
      <c r="N20" s="93"/>
      <c r="O20" s="93"/>
      <c r="P20" s="51"/>
    </row>
    <row r="21" spans="1:16" ht="20.100000000000001" customHeight="1" x14ac:dyDescent="0.25">
      <c r="A21" s="20"/>
      <c r="B21" s="58" t="s">
        <v>45</v>
      </c>
      <c r="C21" s="56"/>
      <c r="D21" s="57"/>
      <c r="E21" s="57"/>
      <c r="F21" s="57"/>
      <c r="G21" s="22"/>
      <c r="H21" s="23"/>
      <c r="I21" s="22"/>
      <c r="J21" s="22"/>
      <c r="K21" s="88"/>
      <c r="L21" s="23"/>
      <c r="M21" s="22"/>
      <c r="N21" s="93"/>
      <c r="O21" s="93"/>
      <c r="P21" s="18"/>
    </row>
    <row r="22" spans="1:16" ht="20.100000000000001" customHeight="1" x14ac:dyDescent="0.25">
      <c r="A22" s="89"/>
      <c r="B22" s="159"/>
      <c r="C22" s="160"/>
      <c r="D22" s="160"/>
      <c r="E22" s="160"/>
      <c r="F22" s="160"/>
      <c r="G22" s="160"/>
      <c r="H22" s="161"/>
      <c r="I22" s="90"/>
      <c r="J22" s="83"/>
      <c r="K22" s="83"/>
      <c r="L22" s="91"/>
      <c r="M22" s="141"/>
      <c r="N22" s="86"/>
      <c r="O22" s="86"/>
      <c r="P22" s="18"/>
    </row>
    <row r="23" spans="1:16" ht="20.100000000000001" customHeight="1" x14ac:dyDescent="0.25">
      <c r="A23" s="20"/>
      <c r="B23" s="135"/>
      <c r="C23" s="136"/>
      <c r="D23" s="136"/>
      <c r="E23" s="136"/>
      <c r="F23" s="136"/>
      <c r="G23" s="136"/>
      <c r="H23" s="137"/>
      <c r="I23" s="22"/>
      <c r="J23" s="83"/>
      <c r="K23" s="83"/>
      <c r="L23" s="23"/>
      <c r="M23" s="141"/>
      <c r="N23" s="86"/>
      <c r="O23" s="86"/>
      <c r="P23" s="18"/>
    </row>
    <row r="24" spans="1:16" ht="20.100000000000001" customHeight="1" x14ac:dyDescent="0.25">
      <c r="A24" s="7"/>
      <c r="B24" s="135"/>
      <c r="C24" s="136"/>
      <c r="D24" s="136"/>
      <c r="E24" s="136"/>
      <c r="F24" s="136"/>
      <c r="G24" s="136"/>
      <c r="H24" s="137"/>
      <c r="I24" s="66"/>
      <c r="J24" s="84"/>
      <c r="K24" s="84"/>
      <c r="L24" s="66"/>
      <c r="M24" s="141"/>
    </row>
    <row r="25" spans="1:16" ht="20.100000000000001" customHeight="1" x14ac:dyDescent="0.25">
      <c r="A25" s="7"/>
      <c r="B25" s="135"/>
      <c r="C25" s="136"/>
      <c r="D25" s="136"/>
      <c r="E25" s="136"/>
      <c r="F25" s="136"/>
      <c r="G25" s="136"/>
      <c r="H25" s="137"/>
      <c r="I25" s="66"/>
      <c r="J25" s="84"/>
      <c r="K25" s="84"/>
      <c r="L25" s="66"/>
      <c r="M25" s="141"/>
    </row>
    <row r="26" spans="1:16" ht="15.75" customHeight="1" x14ac:dyDescent="0.25">
      <c r="A26" s="7"/>
      <c r="B26" s="7"/>
      <c r="C26" s="8"/>
      <c r="D26" s="66"/>
      <c r="E26" s="5"/>
      <c r="F26" s="5"/>
      <c r="G26" s="5"/>
      <c r="H26" s="66"/>
      <c r="I26" s="66"/>
      <c r="J26" s="85"/>
      <c r="K26" s="85"/>
      <c r="L26" s="66"/>
      <c r="M26" s="144"/>
    </row>
    <row r="27" spans="1:16" ht="18.75" customHeight="1" x14ac:dyDescent="0.3">
      <c r="A27" s="59"/>
      <c r="B27" s="59"/>
      <c r="C27" s="60"/>
      <c r="D27" s="67"/>
      <c r="E27" s="62"/>
      <c r="F27" s="62"/>
      <c r="G27" s="62"/>
      <c r="H27" s="67"/>
      <c r="I27" s="67"/>
      <c r="J27" s="70"/>
      <c r="K27" s="70"/>
      <c r="L27" s="67"/>
      <c r="M27" s="69" t="s">
        <v>16</v>
      </c>
    </row>
    <row r="28" spans="1:16" ht="18.75" x14ac:dyDescent="0.3">
      <c r="A28" s="59"/>
      <c r="B28" s="59"/>
      <c r="C28" s="60"/>
      <c r="D28" s="67"/>
      <c r="E28" s="62"/>
      <c r="F28" s="62"/>
      <c r="G28" s="62"/>
      <c r="H28" s="67"/>
      <c r="I28" s="67"/>
      <c r="J28" s="67"/>
      <c r="K28" s="67"/>
      <c r="L28" s="67"/>
      <c r="M28" s="67"/>
    </row>
    <row r="29" spans="1:16" ht="18.75" x14ac:dyDescent="0.3">
      <c r="A29" s="59"/>
      <c r="B29" s="59"/>
      <c r="C29" s="60"/>
      <c r="D29" s="153"/>
      <c r="E29" s="153"/>
      <c r="F29" s="153"/>
      <c r="G29" s="153"/>
      <c r="H29" s="153"/>
      <c r="I29" s="67"/>
      <c r="J29" s="67"/>
      <c r="K29" s="67"/>
      <c r="L29" s="153"/>
      <c r="M29" s="153"/>
    </row>
    <row r="30" spans="1:16" ht="18.75" x14ac:dyDescent="0.3">
      <c r="A30" s="59"/>
      <c r="B30" s="59"/>
      <c r="C30" s="60"/>
      <c r="D30" s="153"/>
      <c r="E30" s="153"/>
      <c r="F30" s="153"/>
      <c r="G30" s="153"/>
      <c r="H30" s="153"/>
      <c r="I30" s="67"/>
      <c r="J30" s="67"/>
      <c r="K30" s="67"/>
      <c r="L30" s="153"/>
      <c r="M30" s="153"/>
    </row>
    <row r="31" spans="1:16" ht="18.75" x14ac:dyDescent="0.3">
      <c r="A31" s="59"/>
      <c r="B31" s="59"/>
      <c r="C31" s="60"/>
      <c r="D31" s="153"/>
      <c r="E31" s="153"/>
      <c r="F31" s="153"/>
      <c r="G31" s="153"/>
      <c r="H31" s="153"/>
      <c r="I31" s="67"/>
      <c r="J31" s="67"/>
      <c r="K31" s="67"/>
      <c r="L31" s="153"/>
      <c r="M31" s="153"/>
    </row>
    <row r="32" spans="1:16" ht="18.75" x14ac:dyDescent="0.3">
      <c r="A32" s="59"/>
      <c r="B32" s="59"/>
      <c r="C32" s="60"/>
      <c r="D32" s="153"/>
      <c r="E32" s="153"/>
      <c r="F32" s="153"/>
      <c r="G32" s="153"/>
      <c r="H32" s="153"/>
      <c r="I32" s="67"/>
      <c r="J32" s="67"/>
      <c r="K32" s="67"/>
      <c r="L32" s="153"/>
      <c r="M32" s="153"/>
    </row>
    <row r="33" spans="1:13" ht="18.75" x14ac:dyDescent="0.3">
      <c r="A33" s="59"/>
      <c r="B33" s="59"/>
      <c r="C33" s="60"/>
      <c r="D33" s="153"/>
      <c r="E33" s="153"/>
      <c r="F33" s="153"/>
      <c r="G33" s="153"/>
      <c r="H33" s="153"/>
      <c r="I33" s="67"/>
      <c r="J33" s="67"/>
      <c r="K33" s="67"/>
      <c r="L33" s="153"/>
      <c r="M33" s="153"/>
    </row>
    <row r="34" spans="1:13" ht="18.75" x14ac:dyDescent="0.3">
      <c r="A34" s="63"/>
      <c r="B34" s="64"/>
      <c r="C34" s="64"/>
      <c r="D34" s="153"/>
      <c r="E34" s="153"/>
      <c r="F34" s="153"/>
      <c r="G34" s="153"/>
      <c r="H34" s="153"/>
      <c r="I34" s="67"/>
      <c r="J34" s="67"/>
      <c r="K34" s="67"/>
      <c r="L34" s="153"/>
      <c r="M34" s="153"/>
    </row>
    <row r="35" spans="1:13" s="53" customFormat="1" ht="20.100000000000001" customHeight="1" x14ac:dyDescent="0.25">
      <c r="A35" s="65"/>
      <c r="B35" s="58"/>
      <c r="C35" s="58"/>
      <c r="D35" s="147" t="s">
        <v>51</v>
      </c>
      <c r="E35" s="148"/>
      <c r="F35" s="148"/>
      <c r="G35" s="148"/>
      <c r="H35" s="149"/>
      <c r="I35" s="36"/>
      <c r="J35" s="68"/>
      <c r="K35" s="68"/>
      <c r="L35" s="148"/>
      <c r="M35" s="148"/>
    </row>
    <row r="36" spans="1:13" x14ac:dyDescent="0.25">
      <c r="A36" s="11"/>
      <c r="B36" s="11"/>
      <c r="C36" s="11"/>
      <c r="D36" s="21"/>
      <c r="E36" s="21"/>
      <c r="F36" s="11"/>
      <c r="G36" s="11"/>
      <c r="H36" s="11"/>
      <c r="I36" s="11"/>
      <c r="J36" s="11"/>
      <c r="K36" s="11"/>
      <c r="L36" s="11"/>
      <c r="M36" s="11"/>
    </row>
    <row r="37" spans="1:13" x14ac:dyDescent="0.25">
      <c r="A37" s="11"/>
      <c r="B37" s="11"/>
      <c r="C37" s="11"/>
      <c r="D37" s="21"/>
      <c r="E37" s="21"/>
      <c r="F37" s="11"/>
      <c r="G37" s="11"/>
      <c r="H37" s="11"/>
      <c r="I37" s="11"/>
      <c r="J37" s="11"/>
      <c r="K37" s="11"/>
      <c r="L37" s="11"/>
      <c r="M37" s="11"/>
    </row>
    <row r="38" spans="1:13" x14ac:dyDescent="0.25">
      <c r="A38" s="11"/>
      <c r="B38" s="11"/>
      <c r="C38" s="11"/>
      <c r="D38" s="21"/>
      <c r="E38" s="21"/>
      <c r="F38" s="11"/>
      <c r="G38" s="11"/>
      <c r="H38" s="11"/>
      <c r="I38" s="11"/>
      <c r="J38" s="11"/>
      <c r="K38" s="11"/>
      <c r="L38" s="11"/>
      <c r="M38" s="11"/>
    </row>
    <row r="39" spans="1:13" x14ac:dyDescent="0.25">
      <c r="A39" s="11"/>
      <c r="B39" s="11"/>
      <c r="C39" s="11"/>
      <c r="D39" s="21"/>
      <c r="E39" s="21"/>
      <c r="F39" s="11"/>
      <c r="G39" s="11"/>
      <c r="H39" s="11"/>
      <c r="I39" s="11"/>
      <c r="J39" s="11"/>
      <c r="K39" s="11"/>
      <c r="L39" s="11"/>
      <c r="M39" s="11"/>
    </row>
  </sheetData>
  <mergeCells count="23">
    <mergeCell ref="D29:H34"/>
    <mergeCell ref="D35:H35"/>
    <mergeCell ref="L35:M35"/>
    <mergeCell ref="B22:H22"/>
    <mergeCell ref="M22:M26"/>
    <mergeCell ref="B23:H23"/>
    <mergeCell ref="B24:H24"/>
    <mergeCell ref="B25:H25"/>
    <mergeCell ref="L29:M34"/>
    <mergeCell ref="B19:C19"/>
    <mergeCell ref="B20:C20"/>
    <mergeCell ref="H5:K5"/>
    <mergeCell ref="L5:O5"/>
    <mergeCell ref="A1:M1"/>
    <mergeCell ref="A2:M2"/>
    <mergeCell ref="A5:A6"/>
    <mergeCell ref="B5:B6"/>
    <mergeCell ref="C5:C6"/>
    <mergeCell ref="A3:O3"/>
    <mergeCell ref="J4:K4"/>
    <mergeCell ref="D5:D6"/>
    <mergeCell ref="E5:E6"/>
    <mergeCell ref="F5:G5"/>
  </mergeCells>
  <printOptions gridLines="1"/>
  <pageMargins left="0.45" right="0.2" top="0.5" bottom="0.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Tender Schedule</vt:lpstr>
      <vt:lpstr>Comp - 1</vt:lpstr>
      <vt:lpstr>Comp - 2</vt:lpstr>
      <vt:lpstr>'Comp - 1'!Print_Area</vt:lpstr>
      <vt:lpstr>'Comp - 2'!Print_Area</vt:lpstr>
      <vt:lpstr>'Tender Schedule'!Print_Area</vt:lpstr>
      <vt:lpstr>'Comp - 1'!Print_Titles</vt:lpstr>
      <vt:lpstr>'Comp - 2'!Print_Titles</vt:lpstr>
      <vt:lpstr>'Tender Schedule'!Print_Titles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SHANMUGAVELU</dc:creator>
  <cp:lastModifiedBy>Engr Dept</cp:lastModifiedBy>
  <cp:lastPrinted>2021-11-22T08:13:12Z</cp:lastPrinted>
  <dcterms:created xsi:type="dcterms:W3CDTF">2019-09-14T07:32:51Z</dcterms:created>
  <dcterms:modified xsi:type="dcterms:W3CDTF">2021-11-22T08:14:18Z</dcterms:modified>
</cp:coreProperties>
</file>