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E:\FY - 2022 - 2023\Comparative Statements for contractual works\EOI - Tenders 1 work Feb 2023\Arressting roof leakage at SS Nilgiri &amp; Vindhya dorm flat roof\"/>
    </mc:Choice>
  </mc:AlternateContent>
  <bookViews>
    <workbookView xWindow="0" yWindow="0" windowWidth="20490" windowHeight="6855"/>
  </bookViews>
  <sheets>
    <sheet name="Estimate" sheetId="3" r:id="rId1"/>
    <sheet name="Comp - 1" sheetId="4" state="hidden" r:id="rId2"/>
    <sheet name="Comp - 2" sheetId="5" state="hidden" r:id="rId3"/>
  </sheets>
  <definedNames>
    <definedName name="_xlnm.Print_Area" localSheetId="1">'Comp - 1'!$A$1:$G$34</definedName>
    <definedName name="_xlnm.Print_Area" localSheetId="2">'Comp - 2'!$A$1:$G$35</definedName>
    <definedName name="_xlnm.Print_Area" localSheetId="0">Estimate!$A$1:$H$19</definedName>
    <definedName name="_xlnm.Print_Titles" localSheetId="1">'Comp - 1'!$5:$5</definedName>
    <definedName name="_xlnm.Print_Titles" localSheetId="2">'Comp - 2'!$6:$6</definedName>
    <definedName name="_xlnm.Print_Titles" localSheetId="0">Estimate!$4:$4</definedName>
  </definedNames>
  <calcPr calcId="152511"/>
</workbook>
</file>

<file path=xl/calcChain.xml><?xml version="1.0" encoding="utf-8"?>
<calcChain xmlns="http://schemas.openxmlformats.org/spreadsheetml/2006/main">
  <c r="A6" i="3" l="1"/>
  <c r="A7" i="3" s="1"/>
  <c r="A8" i="3" s="1"/>
  <c r="A9" i="3" s="1"/>
  <c r="A10" i="3" s="1"/>
  <c r="J15" i="5"/>
  <c r="K15" i="5"/>
  <c r="J14" i="5"/>
  <c r="K14" i="5"/>
  <c r="J13" i="5"/>
  <c r="K13" i="5"/>
  <c r="J12" i="5"/>
  <c r="K12" i="5"/>
  <c r="J11" i="5"/>
  <c r="K11" i="5"/>
  <c r="J10" i="5"/>
  <c r="J9" i="5"/>
  <c r="J8" i="5"/>
  <c r="K8" i="5"/>
  <c r="K16" i="5" s="1"/>
  <c r="J7" i="5"/>
  <c r="K7" i="5"/>
  <c r="K10" i="5"/>
  <c r="K9" i="5"/>
  <c r="N15" i="5"/>
  <c r="O15" i="5"/>
  <c r="N14" i="5"/>
  <c r="O14" i="5"/>
  <c r="N13" i="5"/>
  <c r="O13" i="5"/>
  <c r="N12" i="5"/>
  <c r="O12" i="5"/>
  <c r="N11" i="5"/>
  <c r="O11" i="5"/>
  <c r="N10" i="5"/>
  <c r="O10" i="5"/>
  <c r="N9" i="5"/>
  <c r="O9" i="5"/>
  <c r="N8" i="5"/>
  <c r="O8" i="5"/>
  <c r="N7" i="5"/>
  <c r="O7" i="5" s="1"/>
  <c r="O16" i="5" s="1"/>
  <c r="M15" i="5"/>
  <c r="I15" i="5"/>
  <c r="G15" i="5"/>
  <c r="M14" i="5"/>
  <c r="I14" i="5"/>
  <c r="G14" i="5"/>
  <c r="A14" i="5"/>
  <c r="A15" i="5"/>
  <c r="M13" i="5"/>
  <c r="I13" i="5"/>
  <c r="G13" i="5"/>
  <c r="M12" i="5"/>
  <c r="I12" i="5"/>
  <c r="G12" i="5"/>
  <c r="M11" i="5"/>
  <c r="I11" i="5"/>
  <c r="G11" i="5"/>
  <c r="M10" i="5"/>
  <c r="I10" i="5"/>
  <c r="G10" i="5"/>
  <c r="M9" i="5"/>
  <c r="I9" i="5"/>
  <c r="G9" i="5"/>
  <c r="M8" i="5"/>
  <c r="I8" i="5"/>
  <c r="G8" i="5"/>
  <c r="A8" i="5"/>
  <c r="A9" i="5"/>
  <c r="A10" i="5" s="1"/>
  <c r="A11" i="5" s="1"/>
  <c r="M7" i="5"/>
  <c r="M16" i="5"/>
  <c r="M17" i="5" s="1"/>
  <c r="I7" i="5"/>
  <c r="I16" i="5" s="1"/>
  <c r="G7" i="5"/>
  <c r="G16" i="5" s="1"/>
  <c r="T14" i="4"/>
  <c r="U14" i="4"/>
  <c r="T9" i="4"/>
  <c r="U9" i="4" s="1"/>
  <c r="T7" i="4"/>
  <c r="U7" i="4"/>
  <c r="S7" i="4" s="1"/>
  <c r="T13" i="4"/>
  <c r="T12" i="4"/>
  <c r="U12" i="4"/>
  <c r="S12" i="4" s="1"/>
  <c r="J12" i="4"/>
  <c r="T11" i="4"/>
  <c r="U11" i="4" s="1"/>
  <c r="M11" i="4" s="1"/>
  <c r="T10" i="4"/>
  <c r="T8" i="4"/>
  <c r="U8" i="4" s="1"/>
  <c r="T6" i="4"/>
  <c r="R11" i="4"/>
  <c r="S11" i="4" s="1"/>
  <c r="O11" i="4"/>
  <c r="P11" i="4" s="1"/>
  <c r="L11" i="4"/>
  <c r="I11" i="4"/>
  <c r="J11" i="4" s="1"/>
  <c r="G11" i="4"/>
  <c r="R14" i="4"/>
  <c r="S14" i="4" s="1"/>
  <c r="O14" i="4"/>
  <c r="L14" i="4"/>
  <c r="M14" i="4" s="1"/>
  <c r="I14" i="4"/>
  <c r="J14" i="4" s="1"/>
  <c r="G14" i="4"/>
  <c r="U13" i="4"/>
  <c r="R13" i="4"/>
  <c r="S13" i="4" s="1"/>
  <c r="O13" i="4"/>
  <c r="P13" i="4"/>
  <c r="L13" i="4"/>
  <c r="M13" i="4" s="1"/>
  <c r="I13" i="4"/>
  <c r="J13" i="4"/>
  <c r="G13" i="4"/>
  <c r="R12" i="4"/>
  <c r="O12" i="4"/>
  <c r="L12" i="4"/>
  <c r="M12" i="4" s="1"/>
  <c r="I12" i="4"/>
  <c r="G12" i="4"/>
  <c r="U10" i="4"/>
  <c r="R10" i="4"/>
  <c r="S10" i="4" s="1"/>
  <c r="O10" i="4"/>
  <c r="P10" i="4" s="1"/>
  <c r="L10" i="4"/>
  <c r="I10" i="4"/>
  <c r="J10" i="4" s="1"/>
  <c r="G10" i="4"/>
  <c r="R9" i="4"/>
  <c r="S9" i="4" s="1"/>
  <c r="O9" i="4"/>
  <c r="L9" i="4"/>
  <c r="I9" i="4"/>
  <c r="G9" i="4"/>
  <c r="R8" i="4"/>
  <c r="O8" i="4"/>
  <c r="P8" i="4" s="1"/>
  <c r="L8" i="4"/>
  <c r="I8" i="4"/>
  <c r="G8" i="4"/>
  <c r="R7" i="4"/>
  <c r="O7" i="4"/>
  <c r="L7" i="4"/>
  <c r="L15" i="4" s="1"/>
  <c r="M7" i="4"/>
  <c r="I7" i="4"/>
  <c r="G7" i="4"/>
  <c r="U6" i="4"/>
  <c r="M6" i="4" s="1"/>
  <c r="R6" i="4"/>
  <c r="R15" i="4" s="1"/>
  <c r="O6" i="4"/>
  <c r="P6" i="4" s="1"/>
  <c r="O15" i="4"/>
  <c r="L6" i="4"/>
  <c r="I6" i="4"/>
  <c r="I15" i="4" s="1"/>
  <c r="G6" i="4"/>
  <c r="G15" i="4" s="1"/>
  <c r="A7" i="4"/>
  <c r="A8" i="4" s="1"/>
  <c r="A9" i="4" s="1"/>
  <c r="A10" i="4" s="1"/>
  <c r="A13" i="4"/>
  <c r="A14" i="4" s="1"/>
  <c r="P12" i="4"/>
  <c r="M10" i="4"/>
  <c r="J6" i="4"/>
  <c r="P7" i="4"/>
  <c r="P14" i="4"/>
  <c r="J9" i="4" l="1"/>
  <c r="I17" i="5"/>
  <c r="I18" i="5"/>
  <c r="G16" i="4"/>
  <c r="G17" i="4" s="1"/>
  <c r="L16" i="4"/>
  <c r="L17" i="4"/>
  <c r="P9" i="4"/>
  <c r="M9" i="4"/>
  <c r="K17" i="5"/>
  <c r="K18" i="5" s="1"/>
  <c r="I17" i="4"/>
  <c r="I16" i="4"/>
  <c r="R16" i="4"/>
  <c r="R17" i="4" s="1"/>
  <c r="J8" i="4"/>
  <c r="S8" i="4"/>
  <c r="M8" i="4"/>
  <c r="G17" i="5"/>
  <c r="G18" i="5" s="1"/>
  <c r="O18" i="5"/>
  <c r="O17" i="5"/>
  <c r="S6" i="4"/>
  <c r="O16" i="4"/>
  <c r="O17" i="4" s="1"/>
  <c r="M18" i="5"/>
  <c r="J7" i="4"/>
  <c r="U15" i="4"/>
  <c r="U16" i="4" l="1"/>
  <c r="U17" i="4" s="1"/>
  <c r="R18" i="4" l="1"/>
  <c r="O18" i="4"/>
  <c r="L18" i="4"/>
  <c r="I18" i="4"/>
</calcChain>
</file>

<file path=xl/sharedStrings.xml><?xml version="1.0" encoding="utf-8"?>
<sst xmlns="http://schemas.openxmlformats.org/spreadsheetml/2006/main" count="162" uniqueCount="67">
  <si>
    <t>THE LAWRENCE SCHOOL , LOVEDALE</t>
  </si>
  <si>
    <t>Description of Items</t>
  </si>
  <si>
    <t>Unit</t>
  </si>
  <si>
    <t>Rate</t>
  </si>
  <si>
    <t>Cum</t>
  </si>
  <si>
    <t>Sqm</t>
  </si>
  <si>
    <t>GST @ 18%</t>
  </si>
  <si>
    <t>GRAND TOTAL</t>
  </si>
  <si>
    <t>Amount</t>
  </si>
  <si>
    <t>Dismantling of Brick work</t>
  </si>
  <si>
    <t>Category</t>
  </si>
  <si>
    <t xml:space="preserve"> S.No</t>
  </si>
  <si>
    <t>Ridges</t>
  </si>
  <si>
    <t>Rmt</t>
  </si>
  <si>
    <t>PCC 1:2:4</t>
  </si>
  <si>
    <t>TOTAL</t>
  </si>
  <si>
    <t>Junior Engineer</t>
  </si>
  <si>
    <t>Structural steel</t>
  </si>
  <si>
    <t>Kgs</t>
  </si>
  <si>
    <t>Enamel painting</t>
  </si>
  <si>
    <t>Wooden  frame resizing</t>
  </si>
  <si>
    <t>Dismantling brick masonry in cement mortar walls for placing 125mm*100mm wooden rafters and clearing away the debris with initial lead of 10 m and lift of 2 m and dispose of the same at specified location all as directed by Engineer In-charge.</t>
  </si>
  <si>
    <t>Name of Work : Providing Galvalume sheet roofing over existing Madras Terrace at Senior School Vindhya Dorm prefect joint</t>
  </si>
  <si>
    <t>Galvalume sheet Single layer</t>
  </si>
  <si>
    <r>
      <t xml:space="preserve">Supplying and fixing of SINGLE LAYER Galvalume roofing sheet of 0.47 mm thick TCT 300 Mpa 150 GSM colour coated sheets with polyester coating of approved colour on the top over the 5 microns primer and 5 microns back up epoxy coating at the bottom including valley gutter &amp; ridges of 450mm overlap on either side, etc., Note: Measurement shall be of superficial area of roof laid, laps will not be measured separately.Sample and colour to be approved by the school authorities.
</t>
    </r>
    <r>
      <rPr>
        <b/>
        <sz val="12"/>
        <color indexed="8"/>
        <rFont val="Calibri"/>
        <family val="2"/>
      </rPr>
      <t>Sheet Make - JSW / BHUSHAN</t>
    </r>
  </si>
  <si>
    <r>
      <t xml:space="preserve">Supply and fixing of 0.5 mm thick galvalume color coated plain sheet on the roof edge (Ridges) etc fixed with SDST Screws
</t>
    </r>
    <r>
      <rPr>
        <b/>
        <sz val="12"/>
        <color indexed="8"/>
        <rFont val="Calibri"/>
        <family val="2"/>
      </rPr>
      <t>Sheet Make - JSW / BHUSHAN</t>
    </r>
  </si>
  <si>
    <r>
      <t xml:space="preserve">Fixing only of plain, solid, straight sal/teak wooden wrought, framed rebated on the solid, rounded or chamfered, put together with glue pinned at joints and also provided the truss, purlins,door &amp; window frames etc.,
</t>
    </r>
    <r>
      <rPr>
        <b/>
        <u/>
        <sz val="12"/>
        <color indexed="8"/>
        <rFont val="Calibri"/>
        <family val="2"/>
      </rPr>
      <t>Note:</t>
    </r>
    <r>
      <rPr>
        <sz val="12"/>
        <color indexed="8"/>
        <rFont val="Calibri"/>
        <family val="2"/>
      </rPr>
      <t xml:space="preserve">
1. Old wooden frames will be supplied by the school.
2. Contractor has to re-size the scantlings to make rebates for fixing.</t>
    </r>
  </si>
  <si>
    <r>
      <t xml:space="preserve">Supply &amp; erection of handrail using SHS Section, edges of the tubes shall be welded with MS Plate etc. Roof trusses (framed), trussed purlins crane gantries, rails and fastenings and heavy bracket framing (Beam, tee, angle channel or flat sections) including distance pieces, cleats etc.
</t>
    </r>
    <r>
      <rPr>
        <b/>
        <sz val="12"/>
        <color indexed="8"/>
        <rFont val="Calibri"/>
        <family val="2"/>
      </rPr>
      <t>Make -  JSW / APOLLO</t>
    </r>
  </si>
  <si>
    <r>
      <t xml:space="preserve">Material and labour for Two coats of synthetic enamel paint over a coat of Primer on wooden surfaces/steel surfaces including preparation of surfaces etc
</t>
    </r>
    <r>
      <rPr>
        <b/>
        <sz val="12"/>
        <color indexed="8"/>
        <rFont val="Calibri"/>
        <family val="2"/>
      </rPr>
      <t>Make - Asian paints</t>
    </r>
  </si>
  <si>
    <t>Rain water gutter</t>
  </si>
  <si>
    <t>110mm PVC Pipe</t>
  </si>
  <si>
    <r>
      <t xml:space="preserve">Material &amp; Labour for Cement concrete type B-0, 1:2:4 (12.5 mm graded aggregate) as in floor finishes, coving, coping, Drains &amp; plinth protection etc including finishing the surfaces even &amp; smooth with using extra cement &amp; pigments of approved quality &amp; required form work etc.,
</t>
    </r>
    <r>
      <rPr>
        <b/>
        <sz val="12"/>
        <color indexed="8"/>
        <rFont val="Calibri"/>
        <family val="2"/>
      </rPr>
      <t>Cement Grade - PPC 53</t>
    </r>
    <r>
      <rPr>
        <sz val="12"/>
        <color indexed="8"/>
        <rFont val="Calibri"/>
        <family val="2"/>
      </rPr>
      <t xml:space="preserve">
</t>
    </r>
    <r>
      <rPr>
        <b/>
        <sz val="12"/>
        <color indexed="8"/>
        <rFont val="Calibri"/>
        <family val="2"/>
      </rPr>
      <t>Cement Make - ACC / ULTRATECH / CORAMANDAL / CHETTINAD / DALMIA / SANKAR</t>
    </r>
  </si>
  <si>
    <r>
      <t xml:space="preserve">Material and labour for fixing of 0.5 mm thick galvalume color coated plain sheet for rain water gutter with necessary MS L angle including painting of MS items Etc.,                                         </t>
    </r>
    <r>
      <rPr>
        <sz val="12"/>
        <color indexed="8"/>
        <rFont val="Calibri"/>
        <family val="2"/>
      </rPr>
      <t xml:space="preserve">Gutter Size: pls refer the drawing in the remarks column (6"+8") x 7" x (8"+1") with support of MS 'L' angle (25*25*5mm) support at every 1 meter interval.
Note: Necessary scaffolding for fixing the gutter ht.10m from ground to be included in the rate   </t>
    </r>
    <r>
      <rPr>
        <b/>
        <sz val="12"/>
        <color indexed="8"/>
        <rFont val="Calibri"/>
        <family val="2"/>
      </rPr>
      <t xml:space="preserve">                                                                </t>
    </r>
    <r>
      <rPr>
        <sz val="12"/>
        <color indexed="8"/>
        <rFont val="Calibri"/>
        <family val="2"/>
      </rPr>
      <t xml:space="preserve">                                                        </t>
    </r>
    <r>
      <rPr>
        <b/>
        <sz val="12"/>
        <color indexed="8"/>
        <rFont val="Calibri"/>
        <family val="2"/>
      </rPr>
      <t>Sheet Make - JSW / BHUSHAN</t>
    </r>
  </si>
  <si>
    <r>
      <t>Supply and fixing of PVC pipes</t>
    </r>
    <r>
      <rPr>
        <b/>
        <sz val="12"/>
        <color indexed="8"/>
        <rFont val="Calibri"/>
        <family val="2"/>
      </rPr>
      <t xml:space="preserve"> (of same colour of the main building external wall)</t>
    </r>
    <r>
      <rPr>
        <sz val="12"/>
        <color indexed="8"/>
        <rFont val="Calibri"/>
        <family val="2"/>
      </rPr>
      <t xml:space="preserve"> single socketed, in any length with rubber ring joints laid in trenches or in floors bore of pipe 110 mm 6Kg per Cm2 pressure including Special like socket, elbow with door, tee and "Y" Junction etc. 
</t>
    </r>
    <r>
      <rPr>
        <b/>
        <sz val="12"/>
        <color indexed="8"/>
        <rFont val="Calibri"/>
        <family val="2"/>
      </rPr>
      <t>Make : Finolex or Supreme</t>
    </r>
  </si>
  <si>
    <t>Qty</t>
  </si>
  <si>
    <t>Estimation</t>
  </si>
  <si>
    <t>COMPARATIVE STATEMENT BEFORE NEGOTIATION DATED 18.05.2021</t>
  </si>
  <si>
    <t>To Be Negotiated</t>
  </si>
  <si>
    <t>M/s. Shri Adithiya Associates, Ooty</t>
  </si>
  <si>
    <t>M/s. JP Construction, Coonoor</t>
  </si>
  <si>
    <t>M/s. Mountain Builders, Coonoor</t>
  </si>
  <si>
    <t>M/s. Intex Space Solutions, Chennai</t>
  </si>
  <si>
    <t>Difference</t>
  </si>
  <si>
    <t>% Quoted Vs To be negotiated</t>
  </si>
  <si>
    <t>Standings</t>
  </si>
  <si>
    <t>Estimated Amount - Rs. 2,91,081/-</t>
  </si>
  <si>
    <t>1st Lowest Bidder - M/s. Shri Adithiya Associates, Ooty - Rs. 3,30,081/-</t>
  </si>
  <si>
    <t>2nd Lowest Bidder - M/s. JP Construction, Coonoor - Rs. 3,53,117/-</t>
  </si>
  <si>
    <t>3rd Lowest Bidder - M/s. Mountain Builders, Coonoor - Rs. 4,69,953/-</t>
  </si>
  <si>
    <t>4th Lowest Bidder - M/s. Intex Space Solutions, Chennai - Rs. 8,48,591/-</t>
  </si>
  <si>
    <t>Purchase Committee Members</t>
  </si>
  <si>
    <t>Purchase Committee Chairman</t>
  </si>
  <si>
    <t>Estate Manager</t>
  </si>
  <si>
    <t>Bursar</t>
  </si>
  <si>
    <t>FINAL RATE</t>
  </si>
  <si>
    <t>Remarks</t>
  </si>
  <si>
    <t>Dismantling brick masonry in cement mortar walls for placing 25mm x 50mm steel sections and GI sheet to required slope and clearing away the debris with initial lead of 10 m and lift of 2 m and dispose of the same at specified location all as directed by Engineer.</t>
  </si>
  <si>
    <t>TENDER SCHEDULE</t>
  </si>
  <si>
    <t>Signature of the Contractor</t>
  </si>
  <si>
    <t>THE LAWRENCE SCHOOL, LOVEDALE</t>
  </si>
  <si>
    <t>Name of the Work: Arresting roof leakages in Vindhya &amp; Nilgiri dormitories at senior school building</t>
  </si>
  <si>
    <t xml:space="preserve"> S. No</t>
  </si>
  <si>
    <r>
      <t xml:space="preserve">Removing and refixing of new galvalume plain sheet of 0.6 mm thick and 1.2 m width on the roof edges with cutting, bending done as the profile of the roof (Ridges) and the sizes as mentioned in the remarks column,  etc., fixed with SDST screws.
</t>
    </r>
    <r>
      <rPr>
        <b/>
        <sz val="13"/>
        <color indexed="8"/>
        <rFont val="Times New Roman"/>
        <family val="1"/>
      </rPr>
      <t>Make: JSW / TATA / BHUSHAN
Note: The rate should be including removal of existing galvalume sheet and place the above new sheet under the existing galvalume sheet all as directed by engineer in charge.</t>
    </r>
  </si>
  <si>
    <r>
      <t xml:space="preserve">Supplying and fixing of SINGLE LAYER Galvalume roofing sheet of 0.47 mm thick TCT 300 Mpa 150 GSM colour coated sheets with polyester coating of approved colour on the top over the 5 microns primer and 5 microns back up epoxy coating at the bottom including valley gutter &amp; ridges of 450mm overlap on either side, etc., 
</t>
    </r>
    <r>
      <rPr>
        <b/>
        <sz val="13"/>
        <color rgb="FF000000"/>
        <rFont val="Times New Roman"/>
        <family val="1"/>
      </rPr>
      <t>Sheet Make - JSW / BHUSHAN</t>
    </r>
    <r>
      <rPr>
        <sz val="13"/>
        <color rgb="FF000000"/>
        <rFont val="Times New Roman"/>
        <family val="1"/>
      </rPr>
      <t xml:space="preserve">
</t>
    </r>
    <r>
      <rPr>
        <b/>
        <sz val="13"/>
        <color rgb="FF000000"/>
        <rFont val="Times New Roman"/>
        <family val="1"/>
      </rPr>
      <t>Note</t>
    </r>
    <r>
      <rPr>
        <sz val="13"/>
        <color rgb="FF000000"/>
        <rFont val="Times New Roman"/>
        <family val="1"/>
      </rPr>
      <t xml:space="preserve">: </t>
    </r>
    <r>
      <rPr>
        <b/>
        <sz val="13"/>
        <color rgb="FF000000"/>
        <rFont val="Times New Roman"/>
        <family val="1"/>
      </rPr>
      <t>Measurement shall be of superficial area of roof laid, laps will not be measured separately. Sample and colour to be approved by the school authorities.</t>
    </r>
  </si>
  <si>
    <r>
      <t xml:space="preserve">Supply &amp; erection of steel frame structure using SHS sections, edges of the tubes shall be welded with MS Plate etc. Roof trusses (framed), trussed purlins crane gantries, rails and fastenings and heavy bracket framing (Beam, tee, angle channel or flat sections) including distance pieces, cleats etc.
</t>
    </r>
    <r>
      <rPr>
        <b/>
        <sz val="13"/>
        <color indexed="8"/>
        <rFont val="Times New Roman"/>
        <family val="1"/>
      </rPr>
      <t>Make -  JSW / APOLLO</t>
    </r>
  </si>
  <si>
    <r>
      <t xml:space="preserve">Material and labour for Two coats of synthetic enamel paint over a coat of Primer on wooden surfaces/steel surfaces including preparation of surfaces etc.
</t>
    </r>
    <r>
      <rPr>
        <b/>
        <sz val="13"/>
        <color indexed="8"/>
        <rFont val="Times New Roman"/>
        <family val="1"/>
      </rPr>
      <t>Make - Asian paints</t>
    </r>
  </si>
  <si>
    <r>
      <t xml:space="preserve">Material and labour for fixing of 0..47 mm thick galvalume color coated plain sheet for rainwater gutter with necessary MS L angle including painting of MS items Etc.,Gutter Size: please refer the drawing in the remarks column (6"+8") x 7" x (8"+1") with support of MS 'L' angle (25*25*5mm) support at every 1 meter interval.Sheet </t>
    </r>
    <r>
      <rPr>
        <b/>
        <sz val="13"/>
        <color indexed="8"/>
        <rFont val="Times New Roman"/>
        <family val="1"/>
      </rPr>
      <t xml:space="preserve">Make - JSW / BHUSHAN   </t>
    </r>
    <r>
      <rPr>
        <sz val="13"/>
        <color indexed="8"/>
        <rFont val="Times New Roman"/>
        <family val="1"/>
      </rPr>
      <t xml:space="preserve">                                                                                                          </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</si>
</sst>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00"/>
    <numFmt numFmtId="165" formatCode="0.000000"/>
  </numFmts>
  <fonts count="31" x14ac:knownFonts="1">
    <font>
      <sz val="11"/>
      <color theme="1"/>
      <name val="Calibri"/>
      <family val="2"/>
      <scheme val="minor"/>
    </font>
    <font>
      <b/>
      <u/>
      <sz val="12"/>
      <color indexed="8"/>
      <name val="Calibri"/>
      <family val="2"/>
    </font>
    <font>
      <sz val="12"/>
      <color indexed="8"/>
      <name val="Calibri"/>
      <family val="2"/>
    </font>
    <font>
      <b/>
      <sz val="12"/>
      <color indexed="8"/>
      <name val="Calibri"/>
      <family val="2"/>
    </font>
    <font>
      <sz val="12"/>
      <color theme="1"/>
      <name val="Calibri"/>
      <family val="2"/>
      <scheme val="minor"/>
    </font>
    <font>
      <b/>
      <sz val="12"/>
      <color theme="1"/>
      <name val="Calibri"/>
      <family val="2"/>
      <scheme val="minor"/>
    </font>
    <font>
      <b/>
      <sz val="12"/>
      <color rgb="FF000000"/>
      <name val="Calibri"/>
      <family val="2"/>
      <scheme val="minor"/>
    </font>
    <font>
      <sz val="12"/>
      <color rgb="FF000000"/>
      <name val="Calibri"/>
      <family val="2"/>
      <scheme val="minor"/>
    </font>
    <font>
      <b/>
      <sz val="14"/>
      <color theme="1"/>
      <name val="Calibri"/>
      <family val="2"/>
      <scheme val="minor"/>
    </font>
    <font>
      <sz val="14"/>
      <color theme="1"/>
      <name val="Calibri"/>
      <family val="2"/>
      <scheme val="minor"/>
    </font>
    <font>
      <b/>
      <sz val="16"/>
      <color rgb="FF000000"/>
      <name val="Calibri"/>
      <family val="2"/>
      <scheme val="minor"/>
    </font>
    <font>
      <b/>
      <sz val="16"/>
      <color theme="1"/>
      <name val="Calibri"/>
      <family val="2"/>
      <scheme val="minor"/>
    </font>
    <font>
      <sz val="16"/>
      <color theme="1"/>
      <name val="Calibri"/>
      <family val="2"/>
      <scheme val="minor"/>
    </font>
    <font>
      <b/>
      <sz val="14"/>
      <color rgb="FF000000"/>
      <name val="Calibri"/>
      <family val="2"/>
      <scheme val="minor"/>
    </font>
    <font>
      <sz val="13"/>
      <color theme="1"/>
      <name val="Calibri"/>
      <family val="2"/>
      <scheme val="minor"/>
    </font>
    <font>
      <b/>
      <sz val="18"/>
      <color theme="1"/>
      <name val="Calibri"/>
      <family val="2"/>
      <scheme val="minor"/>
    </font>
    <font>
      <sz val="18"/>
      <color theme="1"/>
      <name val="Calibri"/>
      <family val="2"/>
      <scheme val="minor"/>
    </font>
    <font>
      <b/>
      <sz val="16"/>
      <name val="Calibri"/>
      <family val="2"/>
      <scheme val="minor"/>
    </font>
    <font>
      <sz val="12"/>
      <color rgb="FF000000"/>
      <name val="Times New Roman"/>
      <family val="1"/>
    </font>
    <font>
      <b/>
      <sz val="12"/>
      <color theme="1"/>
      <name val="Times New Roman"/>
      <family val="1"/>
    </font>
    <font>
      <sz val="12"/>
      <color theme="1"/>
      <name val="Times New Roman"/>
      <family val="1"/>
    </font>
    <font>
      <b/>
      <sz val="12"/>
      <color rgb="FF000000"/>
      <name val="Times New Roman"/>
      <family val="1"/>
    </font>
    <font>
      <b/>
      <sz val="14"/>
      <color theme="1"/>
      <name val="Times New Roman"/>
      <family val="1"/>
    </font>
    <font>
      <b/>
      <sz val="14"/>
      <color rgb="FF000000"/>
      <name val="Times New Roman"/>
      <family val="1"/>
    </font>
    <font>
      <b/>
      <sz val="16"/>
      <color theme="1"/>
      <name val="Times New Roman"/>
      <family val="1"/>
    </font>
    <font>
      <b/>
      <sz val="18"/>
      <color theme="1"/>
      <name val="Times New Roman"/>
      <family val="1"/>
    </font>
    <font>
      <sz val="13"/>
      <color theme="1"/>
      <name val="Times New Roman"/>
      <family val="1"/>
    </font>
    <font>
      <b/>
      <sz val="13"/>
      <color indexed="8"/>
      <name val="Times New Roman"/>
      <family val="1"/>
    </font>
    <font>
      <sz val="13"/>
      <color rgb="FF000000"/>
      <name val="Times New Roman"/>
      <family val="1"/>
    </font>
    <font>
      <b/>
      <sz val="13"/>
      <color rgb="FF000000"/>
      <name val="Times New Roman"/>
      <family val="1"/>
    </font>
    <font>
      <sz val="13"/>
      <color indexed="8"/>
      <name val="Times New Roman"/>
      <family val="1"/>
    </font>
  </fonts>
  <fills count="5">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rgb="FFFFFF0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cellStyleXfs>
  <cellXfs count="166">
    <xf numFmtId="0" fontId="0" fillId="0" borderId="0" xfId="0"/>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4" fillId="0" borderId="1" xfId="0" applyFont="1" applyBorder="1" applyAlignment="1">
      <alignment vertical="top" wrapText="1"/>
    </xf>
    <xf numFmtId="0" fontId="4" fillId="0" borderId="1" xfId="0" applyFont="1" applyBorder="1" applyAlignment="1">
      <alignment horizontal="center" vertical="center"/>
    </xf>
    <xf numFmtId="0" fontId="6" fillId="0" borderId="1" xfId="0" applyFont="1" applyBorder="1" applyAlignment="1">
      <alignment horizontal="center" vertical="center" wrapText="1"/>
    </xf>
    <xf numFmtId="0" fontId="6" fillId="0" borderId="1" xfId="0" applyFont="1" applyBorder="1" applyAlignment="1">
      <alignment horizontal="left" vertical="center" wrapText="1"/>
    </xf>
    <xf numFmtId="0" fontId="4" fillId="0" borderId="0" xfId="0" applyFont="1" applyAlignment="1">
      <alignment vertical="top" wrapText="1"/>
    </xf>
    <xf numFmtId="0" fontId="5" fillId="2" borderId="1" xfId="0" applyFont="1" applyFill="1" applyBorder="1" applyAlignment="1">
      <alignment horizontal="center" vertical="center" wrapText="1"/>
    </xf>
    <xf numFmtId="0" fontId="4" fillId="0" borderId="0" xfId="0" applyFont="1"/>
    <xf numFmtId="0" fontId="5" fillId="0" borderId="0" xfId="0" applyFont="1"/>
    <xf numFmtId="0" fontId="7" fillId="0" borderId="1" xfId="0" applyFont="1" applyFill="1" applyBorder="1" applyAlignment="1">
      <alignment horizontal="justify" vertical="center" wrapText="1"/>
    </xf>
    <xf numFmtId="0" fontId="4" fillId="3" borderId="0" xfId="0" applyFont="1" applyFill="1"/>
    <xf numFmtId="0" fontId="4" fillId="0" borderId="1" xfId="0" applyFont="1" applyBorder="1" applyAlignment="1">
      <alignment horizontal="center" vertical="top" wrapText="1"/>
    </xf>
    <xf numFmtId="0" fontId="6" fillId="3" borderId="1" xfId="0" applyFont="1" applyFill="1" applyBorder="1" applyAlignment="1">
      <alignment horizontal="center" vertical="center" wrapText="1"/>
    </xf>
    <xf numFmtId="0" fontId="5" fillId="0" borderId="0" xfId="0" applyFont="1" applyAlignment="1">
      <alignment horizontal="center" vertical="top" wrapText="1"/>
    </xf>
    <xf numFmtId="1" fontId="8" fillId="3" borderId="1" xfId="0" applyNumberFormat="1" applyFont="1" applyFill="1" applyBorder="1" applyAlignment="1">
      <alignment vertical="top" wrapText="1"/>
    </xf>
    <xf numFmtId="0" fontId="9" fillId="3" borderId="1" xfId="0" applyFont="1" applyFill="1" applyBorder="1" applyAlignment="1">
      <alignment vertical="top" wrapText="1"/>
    </xf>
    <xf numFmtId="0" fontId="4" fillId="0" borderId="1" xfId="0" applyFont="1" applyBorder="1" applyAlignment="1">
      <alignment horizontal="justify" vertical="top" wrapText="1"/>
    </xf>
    <xf numFmtId="0" fontId="7" fillId="0" borderId="1" xfId="0" applyFont="1" applyBorder="1" applyAlignment="1">
      <alignment vertical="top" wrapText="1"/>
    </xf>
    <xf numFmtId="0" fontId="4" fillId="0" borderId="1" xfId="0" applyFont="1" applyFill="1" applyBorder="1" applyAlignment="1">
      <alignment horizontal="justify" vertical="top" wrapText="1"/>
    </xf>
    <xf numFmtId="0" fontId="5" fillId="0" borderId="0" xfId="0" applyFont="1" applyAlignment="1">
      <alignment horizontal="center"/>
    </xf>
    <xf numFmtId="0" fontId="10" fillId="3" borderId="1" xfId="0" applyFont="1" applyFill="1" applyBorder="1" applyAlignment="1">
      <alignment horizontal="center" vertical="center" wrapText="1"/>
    </xf>
    <xf numFmtId="0" fontId="11" fillId="3" borderId="1" xfId="0" applyFont="1" applyFill="1" applyBorder="1" applyAlignment="1">
      <alignment horizontal="center" vertical="top" wrapText="1"/>
    </xf>
    <xf numFmtId="0" fontId="10" fillId="3" borderId="1" xfId="0" applyFont="1" applyFill="1" applyBorder="1" applyAlignment="1">
      <alignment horizontal="right" vertical="center" wrapText="1"/>
    </xf>
    <xf numFmtId="0" fontId="12" fillId="3" borderId="1" xfId="0" applyFont="1" applyFill="1" applyBorder="1" applyAlignment="1">
      <alignment vertical="top" wrapText="1"/>
    </xf>
    <xf numFmtId="1" fontId="11" fillId="3" borderId="1" xfId="0" applyNumberFormat="1" applyFont="1" applyFill="1" applyBorder="1" applyAlignment="1">
      <alignment vertical="top" wrapText="1"/>
    </xf>
    <xf numFmtId="1" fontId="12" fillId="3" borderId="1" xfId="0" applyNumberFormat="1" applyFont="1" applyFill="1" applyBorder="1" applyAlignment="1">
      <alignment horizontal="left" vertical="top" wrapText="1"/>
    </xf>
    <xf numFmtId="0" fontId="12" fillId="3" borderId="1" xfId="0" applyFont="1" applyFill="1" applyBorder="1" applyAlignment="1">
      <alignment horizontal="left" vertical="top" wrapText="1"/>
    </xf>
    <xf numFmtId="2" fontId="8" fillId="0" borderId="1" xfId="0" applyNumberFormat="1" applyFont="1" applyBorder="1" applyAlignment="1">
      <alignment horizontal="center" vertical="center" wrapText="1"/>
    </xf>
    <xf numFmtId="0" fontId="8" fillId="0" borderId="1" xfId="0" applyFont="1" applyBorder="1" applyAlignment="1">
      <alignment horizontal="center" vertical="center" wrapText="1"/>
    </xf>
    <xf numFmtId="0" fontId="8" fillId="4" borderId="1" xfId="0" applyFont="1" applyFill="1" applyBorder="1" applyAlignment="1">
      <alignment horizontal="center" vertical="center" wrapText="1"/>
    </xf>
    <xf numFmtId="1" fontId="9" fillId="0" borderId="1" xfId="0" applyNumberFormat="1" applyFont="1" applyBorder="1" applyAlignment="1">
      <alignment horizontal="right" vertical="center" wrapText="1"/>
    </xf>
    <xf numFmtId="1" fontId="9" fillId="0" borderId="1" xfId="0" applyNumberFormat="1" applyFont="1" applyBorder="1" applyAlignment="1">
      <alignment horizontal="center" vertical="center" wrapText="1"/>
    </xf>
    <xf numFmtId="0" fontId="13" fillId="0" borderId="1" xfId="0" applyFont="1" applyBorder="1" applyAlignment="1">
      <alignment horizontal="center" vertical="center" wrapText="1"/>
    </xf>
    <xf numFmtId="0" fontId="9" fillId="0" borderId="1" xfId="0" applyFont="1" applyBorder="1" applyAlignment="1">
      <alignment horizontal="center" vertical="center" wrapText="1"/>
    </xf>
    <xf numFmtId="1" fontId="8" fillId="4" borderId="1" xfId="0" applyNumberFormat="1" applyFont="1" applyFill="1" applyBorder="1" applyAlignment="1">
      <alignment horizontal="center" vertical="center" wrapText="1"/>
    </xf>
    <xf numFmtId="0" fontId="6" fillId="3" borderId="1" xfId="0" applyFont="1" applyFill="1" applyBorder="1" applyAlignment="1">
      <alignment horizontal="center" wrapText="1"/>
    </xf>
    <xf numFmtId="0" fontId="5" fillId="3" borderId="1" xfId="0" applyFont="1" applyFill="1" applyBorder="1" applyAlignment="1">
      <alignment horizontal="center" wrapText="1"/>
    </xf>
    <xf numFmtId="0" fontId="6" fillId="3" borderId="1" xfId="0" applyFont="1" applyFill="1" applyBorder="1" applyAlignment="1">
      <alignment horizontal="right" wrapText="1"/>
    </xf>
    <xf numFmtId="0" fontId="4" fillId="3" borderId="1" xfId="0" applyFont="1" applyFill="1" applyBorder="1" applyAlignment="1">
      <alignment wrapText="1"/>
    </xf>
    <xf numFmtId="1" fontId="8" fillId="3" borderId="1" xfId="0" applyNumberFormat="1" applyFont="1" applyFill="1" applyBorder="1" applyAlignment="1">
      <alignment wrapText="1"/>
    </xf>
    <xf numFmtId="0" fontId="9" fillId="3" borderId="1" xfId="0" applyFont="1" applyFill="1" applyBorder="1" applyAlignment="1">
      <alignment wrapText="1"/>
    </xf>
    <xf numFmtId="10" fontId="11" fillId="3" borderId="1" xfId="0" applyNumberFormat="1" applyFont="1" applyFill="1" applyBorder="1" applyAlignment="1">
      <alignment horizontal="center" wrapText="1"/>
    </xf>
    <xf numFmtId="10" fontId="12" fillId="3" borderId="1" xfId="0" applyNumberFormat="1" applyFont="1" applyFill="1" applyBorder="1" applyAlignment="1">
      <alignment horizontal="center" wrapText="1"/>
    </xf>
    <xf numFmtId="0" fontId="4" fillId="3" borderId="0" xfId="0" applyFont="1" applyFill="1" applyAlignment="1"/>
    <xf numFmtId="0" fontId="4" fillId="0" borderId="0" xfId="0" applyFont="1" applyAlignment="1"/>
    <xf numFmtId="0" fontId="4" fillId="0" borderId="0" xfId="0" applyFont="1" applyAlignment="1">
      <alignment vertical="center"/>
    </xf>
    <xf numFmtId="1" fontId="11" fillId="3" borderId="1" xfId="0" applyNumberFormat="1" applyFont="1" applyFill="1" applyBorder="1" applyAlignment="1">
      <alignment horizontal="center" vertical="center" wrapText="1"/>
    </xf>
    <xf numFmtId="0" fontId="12" fillId="3" borderId="1" xfId="0" applyFont="1" applyFill="1" applyBorder="1" applyAlignment="1">
      <alignment horizontal="center" vertical="center" wrapText="1"/>
    </xf>
    <xf numFmtId="0" fontId="14" fillId="0" borderId="1" xfId="0" applyFont="1" applyBorder="1" applyAlignment="1">
      <alignment horizontal="center" vertical="center"/>
    </xf>
    <xf numFmtId="0" fontId="14" fillId="0" borderId="1" xfId="0" applyFont="1" applyBorder="1" applyAlignment="1">
      <alignment vertical="center"/>
    </xf>
    <xf numFmtId="0" fontId="8" fillId="0" borderId="1" xfId="0" applyFont="1" applyBorder="1" applyAlignment="1">
      <alignment vertical="center"/>
    </xf>
    <xf numFmtId="0" fontId="13" fillId="0" borderId="1" xfId="0" applyFont="1" applyBorder="1" applyAlignment="1">
      <alignment horizontal="center" wrapText="1"/>
    </xf>
    <xf numFmtId="0" fontId="13" fillId="0" borderId="1" xfId="0" applyFont="1" applyBorder="1" applyAlignment="1">
      <alignment horizontal="left" wrapText="1"/>
    </xf>
    <xf numFmtId="0" fontId="8" fillId="0" borderId="1" xfId="0" applyFont="1" applyBorder="1" applyAlignment="1">
      <alignment horizontal="center" wrapText="1"/>
    </xf>
    <xf numFmtId="0" fontId="8" fillId="0" borderId="1" xfId="0" applyFont="1" applyBorder="1" applyAlignment="1">
      <alignment wrapText="1"/>
    </xf>
    <xf numFmtId="0" fontId="8" fillId="0" borderId="1" xfId="0" applyFont="1" applyBorder="1" applyAlignment="1">
      <alignment horizontal="left"/>
    </xf>
    <xf numFmtId="0" fontId="8" fillId="0" borderId="1" xfId="0" applyFont="1" applyBorder="1" applyAlignment="1"/>
    <xf numFmtId="0" fontId="8" fillId="0" borderId="1" xfId="0" applyFont="1" applyBorder="1" applyAlignment="1">
      <alignment horizontal="left" vertical="center"/>
    </xf>
    <xf numFmtId="0" fontId="4" fillId="0" borderId="1" xfId="0" applyFont="1" applyBorder="1" applyAlignment="1">
      <alignment horizontal="center" vertical="top" wrapText="1"/>
    </xf>
    <xf numFmtId="0" fontId="8" fillId="0" borderId="1" xfId="0" applyFont="1" applyBorder="1" applyAlignment="1">
      <alignment horizontal="center" wrapText="1"/>
    </xf>
    <xf numFmtId="0" fontId="8" fillId="0" borderId="2" xfId="0" applyFont="1" applyBorder="1" applyAlignment="1">
      <alignment horizontal="center" vertical="center" wrapText="1"/>
    </xf>
    <xf numFmtId="0" fontId="8" fillId="0" borderId="2" xfId="0" applyFont="1" applyBorder="1" applyAlignment="1">
      <alignment horizontal="center" wrapText="1"/>
    </xf>
    <xf numFmtId="0" fontId="8" fillId="0" borderId="3" xfId="0" applyFont="1" applyBorder="1" applyAlignment="1">
      <alignment horizontal="center" wrapText="1"/>
    </xf>
    <xf numFmtId="0" fontId="5" fillId="2" borderId="1" xfId="0" applyFont="1" applyFill="1" applyBorder="1" applyAlignment="1">
      <alignment horizontal="center" vertical="center" wrapText="1"/>
    </xf>
    <xf numFmtId="10" fontId="15" fillId="3" borderId="1" xfId="0" applyNumberFormat="1" applyFont="1" applyFill="1" applyBorder="1" applyAlignment="1">
      <alignment horizontal="center" wrapText="1"/>
    </xf>
    <xf numFmtId="1" fontId="15" fillId="3" borderId="1" xfId="0" applyNumberFormat="1" applyFont="1" applyFill="1" applyBorder="1" applyAlignment="1">
      <alignment horizontal="center" vertical="center" wrapText="1"/>
    </xf>
    <xf numFmtId="0" fontId="15" fillId="0" borderId="1" xfId="0" applyFont="1" applyBorder="1" applyAlignment="1">
      <alignment horizontal="center" wrapText="1"/>
    </xf>
    <xf numFmtId="0" fontId="15" fillId="0" borderId="1" xfId="0" applyFont="1" applyBorder="1" applyAlignment="1">
      <alignment horizontal="center" vertical="center" wrapText="1"/>
    </xf>
    <xf numFmtId="0" fontId="16" fillId="0" borderId="1" xfId="0" applyFont="1" applyBorder="1" applyAlignment="1">
      <alignment horizontal="center" vertical="top" wrapText="1"/>
    </xf>
    <xf numFmtId="1" fontId="16" fillId="0" borderId="1" xfId="0" applyNumberFormat="1" applyFont="1" applyBorder="1" applyAlignment="1">
      <alignment horizontal="center" vertical="center" wrapText="1"/>
    </xf>
    <xf numFmtId="1" fontId="15" fillId="3" borderId="1" xfId="0" applyNumberFormat="1" applyFont="1" applyFill="1" applyBorder="1" applyAlignment="1">
      <alignment horizontal="center" vertical="top" wrapText="1"/>
    </xf>
    <xf numFmtId="1" fontId="16" fillId="3" borderId="1" xfId="0" applyNumberFormat="1" applyFont="1" applyFill="1" applyBorder="1" applyAlignment="1">
      <alignment horizontal="center" vertical="top" wrapText="1"/>
    </xf>
    <xf numFmtId="0" fontId="16" fillId="0" borderId="0" xfId="0" applyFont="1" applyAlignment="1">
      <alignment horizontal="center" vertical="top" wrapText="1"/>
    </xf>
    <xf numFmtId="0" fontId="16" fillId="0" borderId="0" xfId="0" applyFont="1" applyAlignment="1">
      <alignment horizontal="center"/>
    </xf>
    <xf numFmtId="1" fontId="15" fillId="3" borderId="1" xfId="0" applyNumberFormat="1" applyFont="1" applyFill="1" applyBorder="1" applyAlignment="1">
      <alignment horizontal="center" wrapText="1"/>
    </xf>
    <xf numFmtId="1" fontId="8" fillId="3" borderId="0" xfId="0" applyNumberFormat="1" applyFont="1" applyFill="1" applyBorder="1" applyAlignment="1">
      <alignment vertical="top" wrapText="1"/>
    </xf>
    <xf numFmtId="0" fontId="4" fillId="0" borderId="0" xfId="0" applyFont="1" applyBorder="1" applyAlignment="1">
      <alignment horizontal="center" vertical="top" wrapText="1"/>
    </xf>
    <xf numFmtId="0" fontId="4" fillId="0" borderId="4" xfId="0" applyFont="1" applyBorder="1" applyAlignment="1">
      <alignment horizontal="center" vertical="top" wrapText="1"/>
    </xf>
    <xf numFmtId="0" fontId="4" fillId="3" borderId="0" xfId="0" applyFont="1" applyFill="1" applyAlignment="1">
      <alignment vertical="center"/>
    </xf>
    <xf numFmtId="164" fontId="11" fillId="3" borderId="1" xfId="0" applyNumberFormat="1" applyFont="1" applyFill="1" applyBorder="1" applyAlignment="1">
      <alignment horizontal="center" vertical="center" wrapText="1"/>
    </xf>
    <xf numFmtId="165" fontId="8" fillId="3" borderId="1" xfId="0" applyNumberFormat="1" applyFont="1" applyFill="1" applyBorder="1" applyAlignment="1">
      <alignment vertical="top" wrapText="1"/>
    </xf>
    <xf numFmtId="0" fontId="6" fillId="3" borderId="5" xfId="0" applyFont="1" applyFill="1" applyBorder="1" applyAlignment="1">
      <alignment horizontal="center" vertical="center" wrapText="1"/>
    </xf>
    <xf numFmtId="1" fontId="8" fillId="3" borderId="5" xfId="0" applyNumberFormat="1" applyFont="1" applyFill="1" applyBorder="1" applyAlignment="1">
      <alignment vertical="top" wrapText="1"/>
    </xf>
    <xf numFmtId="0" fontId="9" fillId="3" borderId="5" xfId="0" applyFont="1" applyFill="1" applyBorder="1" applyAlignment="1">
      <alignment vertical="top" wrapText="1"/>
    </xf>
    <xf numFmtId="0" fontId="4" fillId="0" borderId="1" xfId="0" applyFont="1" applyBorder="1" applyAlignment="1">
      <alignment vertical="center"/>
    </xf>
    <xf numFmtId="0" fontId="4" fillId="3" borderId="1" xfId="0" applyFont="1" applyFill="1" applyBorder="1" applyAlignment="1">
      <alignment vertical="center"/>
    </xf>
    <xf numFmtId="0" fontId="11" fillId="0" borderId="2"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6" xfId="0" applyFont="1" applyBorder="1" applyAlignment="1">
      <alignment horizontal="center" vertical="center" wrapText="1"/>
    </xf>
    <xf numFmtId="1" fontId="11" fillId="4" borderId="1" xfId="0" applyNumberFormat="1" applyFont="1" applyFill="1" applyBorder="1" applyAlignment="1">
      <alignment vertical="top" wrapText="1"/>
    </xf>
    <xf numFmtId="0" fontId="4" fillId="0" borderId="1" xfId="0" applyFont="1" applyBorder="1"/>
    <xf numFmtId="0" fontId="4" fillId="0" borderId="0" xfId="0" applyFont="1" applyAlignment="1">
      <alignment horizontal="right"/>
    </xf>
    <xf numFmtId="0" fontId="11" fillId="0" borderId="1" xfId="0" applyFont="1" applyBorder="1" applyAlignment="1">
      <alignment horizontal="center" vertical="top" wrapText="1"/>
    </xf>
    <xf numFmtId="0" fontId="11" fillId="0" borderId="1" xfId="0" applyFont="1" applyBorder="1" applyAlignment="1">
      <alignment horizontal="center" vertical="center" wrapTex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17" fillId="0" borderId="2" xfId="0" applyFont="1" applyBorder="1" applyAlignment="1">
      <alignment horizontal="center" wrapText="1"/>
    </xf>
    <xf numFmtId="0" fontId="17" fillId="0" borderId="6" xfId="0" applyFont="1" applyBorder="1" applyAlignment="1">
      <alignment horizontal="center" wrapText="1"/>
    </xf>
    <xf numFmtId="0" fontId="8" fillId="0" borderId="2" xfId="0" applyFont="1" applyBorder="1" applyAlignment="1">
      <alignment horizontal="left" vertical="center"/>
    </xf>
    <xf numFmtId="0" fontId="8" fillId="0" borderId="3" xfId="0" applyFont="1" applyBorder="1" applyAlignment="1">
      <alignment horizontal="left" vertical="center"/>
    </xf>
    <xf numFmtId="0" fontId="8" fillId="0" borderId="6" xfId="0" applyFont="1" applyBorder="1" applyAlignment="1">
      <alignment horizontal="left" vertical="center"/>
    </xf>
    <xf numFmtId="0" fontId="9" fillId="0" borderId="2" xfId="0" applyFont="1" applyBorder="1" applyAlignment="1">
      <alignment horizontal="left" vertical="center"/>
    </xf>
    <xf numFmtId="0" fontId="9" fillId="0" borderId="3" xfId="0" applyFont="1" applyBorder="1" applyAlignment="1">
      <alignment horizontal="left" vertical="center"/>
    </xf>
    <xf numFmtId="0" fontId="9" fillId="0" borderId="6" xfId="0" applyFont="1" applyBorder="1" applyAlignment="1">
      <alignment horizontal="left" vertical="center"/>
    </xf>
    <xf numFmtId="1" fontId="8" fillId="3" borderId="7" xfId="0" applyNumberFormat="1" applyFont="1" applyFill="1" applyBorder="1" applyAlignment="1">
      <alignment horizontal="center" vertical="top" wrapText="1"/>
    </xf>
    <xf numFmtId="1" fontId="8" fillId="3" borderId="8" xfId="0" applyNumberFormat="1" applyFont="1" applyFill="1" applyBorder="1" applyAlignment="1">
      <alignment horizontal="center" vertical="top" wrapText="1"/>
    </xf>
    <xf numFmtId="1" fontId="8" fillId="3" borderId="9" xfId="0" applyNumberFormat="1" applyFont="1" applyFill="1" applyBorder="1" applyAlignment="1">
      <alignment horizontal="center" vertical="top" wrapText="1"/>
    </xf>
    <xf numFmtId="1" fontId="8" fillId="3" borderId="10" xfId="0" applyNumberFormat="1" applyFont="1" applyFill="1" applyBorder="1" applyAlignment="1">
      <alignment horizontal="center" vertical="top" wrapText="1"/>
    </xf>
    <xf numFmtId="1" fontId="8" fillId="3" borderId="0" xfId="0" applyNumberFormat="1" applyFont="1" applyFill="1" applyBorder="1" applyAlignment="1">
      <alignment horizontal="center" vertical="top" wrapText="1"/>
    </xf>
    <xf numFmtId="1" fontId="8" fillId="3" borderId="11" xfId="0" applyNumberFormat="1" applyFont="1" applyFill="1" applyBorder="1" applyAlignment="1">
      <alignment horizontal="center" vertical="top" wrapText="1"/>
    </xf>
    <xf numFmtId="1" fontId="8" fillId="3" borderId="12" xfId="0" applyNumberFormat="1" applyFont="1" applyFill="1" applyBorder="1" applyAlignment="1">
      <alignment horizontal="center" vertical="top" wrapText="1"/>
    </xf>
    <xf numFmtId="1" fontId="8" fillId="3" borderId="4" xfId="0" applyNumberFormat="1" applyFont="1" applyFill="1" applyBorder="1" applyAlignment="1">
      <alignment horizontal="center" vertical="top" wrapText="1"/>
    </xf>
    <xf numFmtId="1" fontId="8" fillId="3" borderId="13" xfId="0" applyNumberFormat="1" applyFont="1" applyFill="1" applyBorder="1" applyAlignment="1">
      <alignment horizontal="center" vertical="top"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 xfId="0" applyFont="1" applyBorder="1" applyAlignment="1">
      <alignment horizontal="center" wrapText="1"/>
    </xf>
    <xf numFmtId="0" fontId="8" fillId="0" borderId="3" xfId="0" applyFont="1" applyBorder="1" applyAlignment="1">
      <alignment horizontal="center" wrapText="1"/>
    </xf>
    <xf numFmtId="0" fontId="8" fillId="0" borderId="6" xfId="0" applyFont="1" applyBorder="1" applyAlignment="1">
      <alignment horizontal="center" wrapText="1"/>
    </xf>
    <xf numFmtId="0" fontId="8" fillId="0" borderId="1" xfId="0" applyFont="1" applyBorder="1" applyAlignment="1">
      <alignment horizontal="center" wrapText="1"/>
    </xf>
    <xf numFmtId="0" fontId="17" fillId="0" borderId="1" xfId="0" applyFont="1" applyBorder="1" applyAlignment="1">
      <alignment horizontal="center" wrapText="1"/>
    </xf>
    <xf numFmtId="0" fontId="11" fillId="0" borderId="2"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6" xfId="0" applyFont="1" applyBorder="1" applyAlignment="1">
      <alignment horizontal="center" vertical="center" wrapText="1"/>
    </xf>
    <xf numFmtId="0" fontId="11" fillId="4" borderId="3" xfId="0" applyFont="1" applyFill="1" applyBorder="1" applyAlignment="1">
      <alignment horizontal="center" vertical="center" wrapText="1"/>
    </xf>
    <xf numFmtId="0" fontId="8" fillId="0" borderId="12" xfId="0" applyFont="1" applyBorder="1" applyAlignment="1">
      <alignment horizontal="left" vertical="center"/>
    </xf>
    <xf numFmtId="0" fontId="8" fillId="0" borderId="4" xfId="0" applyFont="1" applyBorder="1" applyAlignment="1">
      <alignment horizontal="left" vertical="center"/>
    </xf>
    <xf numFmtId="0" fontId="8" fillId="0" borderId="13" xfId="0" applyFont="1" applyBorder="1" applyAlignment="1">
      <alignment horizontal="left" vertical="center"/>
    </xf>
    <xf numFmtId="0" fontId="4" fillId="0" borderId="1" xfId="0" applyFont="1" applyBorder="1" applyAlignment="1">
      <alignment horizontal="center" vertical="top" wrapText="1"/>
    </xf>
    <xf numFmtId="0" fontId="5" fillId="0" borderId="1" xfId="0" applyFont="1" applyBorder="1" applyAlignment="1"/>
    <xf numFmtId="0" fontId="19" fillId="0" borderId="2" xfId="0" applyFont="1" applyBorder="1" applyAlignment="1">
      <alignment horizontal="center" vertical="center" wrapText="1"/>
    </xf>
    <xf numFmtId="1" fontId="20" fillId="0" borderId="1" xfId="0" applyNumberFormat="1" applyFont="1" applyBorder="1" applyAlignment="1">
      <alignment horizontal="center" vertical="center" wrapText="1"/>
    </xf>
    <xf numFmtId="1" fontId="20" fillId="0" borderId="1" xfId="0" applyNumberFormat="1" applyFont="1" applyBorder="1" applyAlignment="1">
      <alignment horizontal="right" vertical="center" wrapText="1"/>
    </xf>
    <xf numFmtId="0" fontId="20" fillId="0" borderId="1" xfId="0" applyFont="1" applyBorder="1"/>
    <xf numFmtId="0" fontId="21" fillId="0" borderId="1" xfId="0" applyFont="1" applyBorder="1" applyAlignment="1">
      <alignment horizontal="center" vertical="center" wrapText="1"/>
    </xf>
    <xf numFmtId="0" fontId="18" fillId="0" borderId="1" xfId="0" applyFont="1" applyBorder="1" applyAlignment="1">
      <alignment horizontal="center" vertical="center" wrapText="1"/>
    </xf>
    <xf numFmtId="2" fontId="20" fillId="0" borderId="1" xfId="0" applyNumberFormat="1" applyFont="1" applyBorder="1" applyAlignment="1">
      <alignment horizontal="right" vertical="center"/>
    </xf>
    <xf numFmtId="2" fontId="20" fillId="3" borderId="1" xfId="0" applyNumberFormat="1" applyFont="1" applyFill="1" applyBorder="1" applyAlignment="1">
      <alignment horizontal="right" vertical="center"/>
    </xf>
    <xf numFmtId="0" fontId="20" fillId="3" borderId="1" xfId="0" applyFont="1" applyFill="1" applyBorder="1"/>
    <xf numFmtId="2" fontId="20" fillId="3" borderId="1" xfId="0" applyNumberFormat="1" applyFont="1" applyFill="1" applyBorder="1" applyAlignment="1">
      <alignment horizontal="center" vertical="center"/>
    </xf>
    <xf numFmtId="0" fontId="19" fillId="3" borderId="1" xfId="0" applyFont="1" applyFill="1" applyBorder="1" applyAlignment="1">
      <alignment horizontal="center" vertical="center" wrapText="1"/>
    </xf>
    <xf numFmtId="0" fontId="19" fillId="3" borderId="1" xfId="0" applyFont="1" applyFill="1" applyBorder="1" applyAlignment="1">
      <alignment horizontal="right" vertical="center" wrapText="1"/>
    </xf>
    <xf numFmtId="0" fontId="20" fillId="3" borderId="1" xfId="0" applyFont="1" applyFill="1" applyBorder="1" applyAlignment="1">
      <alignment vertical="top" wrapText="1"/>
    </xf>
    <xf numFmtId="1" fontId="19" fillId="3" borderId="1" xfId="0" applyNumberFormat="1" applyFont="1" applyFill="1" applyBorder="1" applyAlignment="1">
      <alignment horizontal="right" vertical="center" wrapText="1"/>
    </xf>
    <xf numFmtId="1" fontId="20" fillId="3" borderId="1" xfId="0" applyNumberFormat="1" applyFont="1" applyFill="1" applyBorder="1" applyAlignment="1">
      <alignment horizontal="right" vertical="center" wrapText="1"/>
    </xf>
    <xf numFmtId="0" fontId="22" fillId="2" borderId="1" xfId="0" applyFont="1" applyFill="1" applyBorder="1" applyAlignment="1">
      <alignment horizontal="center" vertical="center" wrapText="1"/>
    </xf>
    <xf numFmtId="0" fontId="23" fillId="0" borderId="1" xfId="0" applyFont="1" applyBorder="1" applyAlignment="1">
      <alignment horizontal="center" vertical="center" wrapText="1"/>
    </xf>
    <xf numFmtId="0" fontId="19" fillId="0" borderId="1" xfId="0" applyFont="1" applyBorder="1" applyAlignment="1">
      <alignment horizontal="center" vertical="center" wrapText="1"/>
    </xf>
    <xf numFmtId="0" fontId="24" fillId="0" borderId="2" xfId="0" applyFont="1" applyBorder="1" applyAlignment="1">
      <alignment horizontal="left" vertical="center" wrapText="1"/>
    </xf>
    <xf numFmtId="0" fontId="24" fillId="0" borderId="3" xfId="0" applyFont="1" applyBorder="1" applyAlignment="1">
      <alignment horizontal="left" vertical="center" wrapText="1"/>
    </xf>
    <xf numFmtId="0" fontId="24" fillId="0" borderId="6" xfId="0" applyFont="1" applyBorder="1" applyAlignment="1">
      <alignment horizontal="left" vertical="center" wrapText="1"/>
    </xf>
    <xf numFmtId="0" fontId="25" fillId="0" borderId="1" xfId="0" applyFont="1" applyBorder="1" applyAlignment="1">
      <alignment horizontal="center" vertical="center"/>
    </xf>
    <xf numFmtId="0" fontId="25" fillId="0" borderId="2" xfId="0" applyFont="1" applyBorder="1" applyAlignment="1">
      <alignment horizontal="center" vertical="center" wrapText="1"/>
    </xf>
    <xf numFmtId="0" fontId="25" fillId="0" borderId="3" xfId="0" applyFont="1" applyBorder="1" applyAlignment="1">
      <alignment horizontal="center" vertical="center" wrapText="1"/>
    </xf>
    <xf numFmtId="0" fontId="25" fillId="0" borderId="6" xfId="0" applyFont="1" applyBorder="1" applyAlignment="1">
      <alignment horizontal="center" vertical="center" wrapText="1"/>
    </xf>
    <xf numFmtId="0" fontId="22" fillId="0" borderId="1" xfId="0" applyFont="1" applyBorder="1" applyAlignment="1">
      <alignment horizontal="center" vertical="center" wrapText="1"/>
    </xf>
    <xf numFmtId="0" fontId="22" fillId="0" borderId="6" xfId="0" applyFont="1" applyBorder="1" applyAlignment="1">
      <alignment horizontal="center" vertical="center" wrapText="1"/>
    </xf>
    <xf numFmtId="0" fontId="26" fillId="0" borderId="1" xfId="0" applyFont="1" applyBorder="1" applyAlignment="1">
      <alignment vertical="top" wrapText="1"/>
    </xf>
    <xf numFmtId="0" fontId="28" fillId="0" borderId="1" xfId="0" applyFont="1" applyBorder="1" applyAlignment="1">
      <alignment horizontal="justify" vertical="center" wrapText="1"/>
    </xf>
    <xf numFmtId="0" fontId="28" fillId="0" borderId="1" xfId="0" applyFont="1" applyBorder="1" applyAlignment="1">
      <alignment vertical="center" wrapText="1"/>
    </xf>
    <xf numFmtId="0" fontId="22" fillId="0" borderId="1" xfId="0" applyFont="1" applyBorder="1" applyAlignment="1">
      <alignment horizontal="center" vertical="center"/>
    </xf>
    <xf numFmtId="0" fontId="24" fillId="3" borderId="1" xfId="0" applyFont="1" applyFill="1" applyBorder="1" applyAlignment="1">
      <alignment horizontal="center"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7</xdr:col>
      <xdr:colOff>59531</xdr:colOff>
      <xdr:row>4</xdr:row>
      <xdr:rowOff>238125</xdr:rowOff>
    </xdr:from>
    <xdr:to>
      <xdr:col>7</xdr:col>
      <xdr:colOff>2503179</xdr:colOff>
      <xdr:row>4</xdr:row>
      <xdr:rowOff>1831182</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679656" y="1166813"/>
          <a:ext cx="2443648" cy="15930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628650</xdr:colOff>
      <xdr:row>9</xdr:row>
      <xdr:rowOff>38063</xdr:rowOff>
    </xdr:from>
    <xdr:to>
      <xdr:col>7</xdr:col>
      <xdr:colOff>2238375</xdr:colOff>
      <xdr:row>9</xdr:row>
      <xdr:rowOff>1854992</xdr:rowOff>
    </xdr:to>
    <xdr:pic>
      <xdr:nvPicPr>
        <xdr:cNvPr id="3" name="Picture 1" descr="C:\Users\EM\Desktop\IMG-20191016-WA0022.jpg"/>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141994" y="10206001"/>
          <a:ext cx="1609725" cy="18169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9"/>
  <sheetViews>
    <sheetView tabSelected="1" view="pageBreakPreview" zoomScale="80" zoomScaleNormal="100" zoomScaleSheetLayoutView="80" workbookViewId="0">
      <pane ySplit="4" topLeftCell="A5" activePane="bottomLeft" state="frozen"/>
      <selection pane="bottomLeft" activeCell="C5" sqref="C5"/>
    </sheetView>
  </sheetViews>
  <sheetFormatPr defaultRowHeight="15.75" x14ac:dyDescent="0.25"/>
  <cols>
    <col min="1" max="1" width="7.5703125" style="9" customWidth="1"/>
    <col min="2" max="2" width="16" style="9" customWidth="1"/>
    <col min="3" max="3" width="49.42578125" style="9" customWidth="1"/>
    <col min="4" max="4" width="9.42578125" style="9" bestFit="1" customWidth="1"/>
    <col min="5" max="5" width="9.140625" style="9" customWidth="1"/>
    <col min="6" max="6" width="13.140625" style="9" customWidth="1"/>
    <col min="7" max="7" width="18.7109375" style="93" customWidth="1"/>
    <col min="8" max="8" width="38.7109375" style="9" customWidth="1"/>
    <col min="9" max="16384" width="9.140625" style="9"/>
  </cols>
  <sheetData>
    <row r="1" spans="1:8" ht="24.95" customHeight="1" x14ac:dyDescent="0.25">
      <c r="A1" s="155" t="s">
        <v>59</v>
      </c>
      <c r="B1" s="155"/>
      <c r="C1" s="155"/>
      <c r="D1" s="155"/>
      <c r="E1" s="155"/>
      <c r="F1" s="155"/>
      <c r="G1" s="155"/>
      <c r="H1" s="155"/>
    </row>
    <row r="2" spans="1:8" ht="24.95" customHeight="1" x14ac:dyDescent="0.25">
      <c r="A2" s="156" t="s">
        <v>57</v>
      </c>
      <c r="B2" s="157"/>
      <c r="C2" s="157"/>
      <c r="D2" s="157"/>
      <c r="E2" s="157"/>
      <c r="F2" s="157"/>
      <c r="G2" s="157"/>
      <c r="H2" s="158"/>
    </row>
    <row r="3" spans="1:8" s="10" customFormat="1" ht="24.95" customHeight="1" x14ac:dyDescent="0.25">
      <c r="A3" s="152" t="s">
        <v>60</v>
      </c>
      <c r="B3" s="153"/>
      <c r="C3" s="153"/>
      <c r="D3" s="153"/>
      <c r="E3" s="153"/>
      <c r="F3" s="153"/>
      <c r="G3" s="153"/>
      <c r="H3" s="154"/>
    </row>
    <row r="4" spans="1:8" ht="38.25" customHeight="1" x14ac:dyDescent="0.25">
      <c r="A4" s="149" t="s">
        <v>61</v>
      </c>
      <c r="B4" s="149" t="s">
        <v>10</v>
      </c>
      <c r="C4" s="149" t="s">
        <v>1</v>
      </c>
      <c r="D4" s="149" t="s">
        <v>34</v>
      </c>
      <c r="E4" s="149" t="s">
        <v>2</v>
      </c>
      <c r="F4" s="149" t="s">
        <v>3</v>
      </c>
      <c r="G4" s="149" t="s">
        <v>8</v>
      </c>
      <c r="H4" s="149" t="s">
        <v>55</v>
      </c>
    </row>
    <row r="5" spans="1:8" ht="206.25" customHeight="1" x14ac:dyDescent="0.25">
      <c r="A5" s="151">
        <v>1</v>
      </c>
      <c r="B5" s="134" t="s">
        <v>12</v>
      </c>
      <c r="C5" s="161" t="s">
        <v>62</v>
      </c>
      <c r="D5" s="159">
        <v>160</v>
      </c>
      <c r="E5" s="160" t="s">
        <v>13</v>
      </c>
      <c r="F5" s="135"/>
      <c r="G5" s="136"/>
      <c r="H5" s="137"/>
    </row>
    <row r="6" spans="1:8" ht="118.5" customHeight="1" x14ac:dyDescent="0.25">
      <c r="A6" s="138">
        <f>A5+1</f>
        <v>2</v>
      </c>
      <c r="B6" s="138" t="s">
        <v>9</v>
      </c>
      <c r="C6" s="162" t="s">
        <v>56</v>
      </c>
      <c r="D6" s="150">
        <v>2.16</v>
      </c>
      <c r="E6" s="150" t="s">
        <v>4</v>
      </c>
      <c r="F6" s="139"/>
      <c r="G6" s="140"/>
      <c r="H6" s="137"/>
    </row>
    <row r="7" spans="1:8" s="12" customFormat="1" ht="224.25" customHeight="1" x14ac:dyDescent="0.25">
      <c r="A7" s="138">
        <f>A6+1</f>
        <v>3</v>
      </c>
      <c r="B7" s="138" t="s">
        <v>23</v>
      </c>
      <c r="C7" s="163" t="s">
        <v>63</v>
      </c>
      <c r="D7" s="150">
        <v>72</v>
      </c>
      <c r="E7" s="150" t="s">
        <v>5</v>
      </c>
      <c r="F7" s="139"/>
      <c r="G7" s="141"/>
      <c r="H7" s="142"/>
    </row>
    <row r="8" spans="1:8" s="12" customFormat="1" ht="142.5" customHeight="1" x14ac:dyDescent="0.25">
      <c r="A8" s="138">
        <f>A7+1</f>
        <v>4</v>
      </c>
      <c r="B8" s="138" t="s">
        <v>17</v>
      </c>
      <c r="C8" s="162" t="s">
        <v>64</v>
      </c>
      <c r="D8" s="150">
        <v>593.04</v>
      </c>
      <c r="E8" s="150" t="s">
        <v>18</v>
      </c>
      <c r="F8" s="139"/>
      <c r="G8" s="141"/>
      <c r="H8" s="142"/>
    </row>
    <row r="9" spans="1:8" s="12" customFormat="1" ht="92.25" customHeight="1" x14ac:dyDescent="0.25">
      <c r="A9" s="138">
        <f>A8+1</f>
        <v>5</v>
      </c>
      <c r="B9" s="138" t="s">
        <v>19</v>
      </c>
      <c r="C9" s="163" t="s">
        <v>65</v>
      </c>
      <c r="D9" s="150">
        <v>19.89</v>
      </c>
      <c r="E9" s="150" t="s">
        <v>5</v>
      </c>
      <c r="F9" s="139"/>
      <c r="G9" s="141"/>
      <c r="H9" s="142"/>
    </row>
    <row r="10" spans="1:8" s="12" customFormat="1" ht="150.75" customHeight="1" x14ac:dyDescent="0.25">
      <c r="A10" s="138">
        <f>A9+1</f>
        <v>6</v>
      </c>
      <c r="B10" s="138" t="s">
        <v>29</v>
      </c>
      <c r="C10" s="163" t="s">
        <v>66</v>
      </c>
      <c r="D10" s="150">
        <v>10</v>
      </c>
      <c r="E10" s="150" t="s">
        <v>13</v>
      </c>
      <c r="F10" s="139"/>
      <c r="G10" s="143"/>
      <c r="H10" s="142"/>
    </row>
    <row r="11" spans="1:8" ht="30" customHeight="1" x14ac:dyDescent="0.25">
      <c r="A11" s="144"/>
      <c r="B11" s="144"/>
      <c r="C11" s="165" t="s">
        <v>15</v>
      </c>
      <c r="D11" s="146"/>
      <c r="E11" s="145"/>
      <c r="F11" s="146"/>
      <c r="G11" s="147"/>
      <c r="H11" s="137"/>
    </row>
    <row r="12" spans="1:8" ht="30" customHeight="1" x14ac:dyDescent="0.25">
      <c r="A12" s="144"/>
      <c r="B12" s="144"/>
      <c r="C12" s="165" t="s">
        <v>6</v>
      </c>
      <c r="D12" s="146"/>
      <c r="E12" s="145"/>
      <c r="F12" s="146"/>
      <c r="G12" s="148"/>
      <c r="H12" s="137"/>
    </row>
    <row r="13" spans="1:8" ht="30" customHeight="1" x14ac:dyDescent="0.25">
      <c r="A13" s="144"/>
      <c r="B13" s="144"/>
      <c r="C13" s="165" t="s">
        <v>7</v>
      </c>
      <c r="D13" s="146"/>
      <c r="E13" s="145"/>
      <c r="F13" s="146"/>
      <c r="G13" s="147"/>
      <c r="H13" s="137"/>
    </row>
    <row r="14" spans="1:8" x14ac:dyDescent="0.25">
      <c r="A14" s="3"/>
      <c r="B14" s="3"/>
      <c r="C14" s="3"/>
      <c r="D14" s="3"/>
      <c r="E14" s="60"/>
      <c r="F14" s="3"/>
      <c r="G14" s="3"/>
      <c r="H14" s="132"/>
    </row>
    <row r="15" spans="1:8" x14ac:dyDescent="0.25">
      <c r="A15" s="3"/>
      <c r="B15" s="3"/>
      <c r="C15" s="3"/>
      <c r="D15" s="3"/>
      <c r="E15" s="60"/>
      <c r="F15" s="3"/>
      <c r="G15" s="3"/>
      <c r="H15" s="132"/>
    </row>
    <row r="16" spans="1:8" x14ac:dyDescent="0.25">
      <c r="A16" s="3"/>
      <c r="B16" s="3"/>
      <c r="C16" s="3"/>
      <c r="D16" s="3"/>
      <c r="E16" s="60"/>
      <c r="F16" s="3"/>
      <c r="G16" s="3"/>
      <c r="H16" s="132"/>
    </row>
    <row r="17" spans="1:8" x14ac:dyDescent="0.25">
      <c r="A17" s="3"/>
      <c r="B17" s="3"/>
      <c r="C17" s="3"/>
      <c r="D17" s="3"/>
      <c r="E17" s="60"/>
      <c r="F17" s="3"/>
      <c r="G17" s="3"/>
      <c r="H17" s="132"/>
    </row>
    <row r="18" spans="1:8" x14ac:dyDescent="0.25">
      <c r="A18" s="92"/>
      <c r="B18" s="92"/>
      <c r="C18" s="92"/>
      <c r="D18" s="3"/>
      <c r="E18" s="92"/>
      <c r="F18" s="3"/>
      <c r="G18" s="3"/>
      <c r="H18" s="132"/>
    </row>
    <row r="19" spans="1:8" ht="27.75" customHeight="1" x14ac:dyDescent="0.25">
      <c r="A19" s="92"/>
      <c r="B19" s="92"/>
      <c r="C19" s="92"/>
      <c r="D19" s="133"/>
      <c r="E19" s="92"/>
      <c r="F19" s="133"/>
      <c r="G19" s="133"/>
      <c r="H19" s="164" t="s">
        <v>58</v>
      </c>
    </row>
  </sheetData>
  <mergeCells count="4">
    <mergeCell ref="A2:H2"/>
    <mergeCell ref="A3:H3"/>
    <mergeCell ref="A1:H1"/>
    <mergeCell ref="H14:H18"/>
  </mergeCells>
  <printOptions gridLines="1"/>
  <pageMargins left="0.45" right="0.2" top="0.5" bottom="0.5" header="0.3" footer="0.3"/>
  <pageSetup paperSize="9" scale="4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8"/>
  <sheetViews>
    <sheetView zoomScale="70" zoomScaleNormal="70" workbookViewId="0">
      <pane xSplit="5" ySplit="5" topLeftCell="F14" activePane="bottomRight" state="frozen"/>
      <selection pane="topRight" activeCell="F1" sqref="F1"/>
      <selection pane="bottomLeft" activeCell="A6" sqref="A6"/>
      <selection pane="bottomRight" activeCell="C14" sqref="C14"/>
    </sheetView>
  </sheetViews>
  <sheetFormatPr defaultRowHeight="23.25" x14ac:dyDescent="0.35"/>
  <cols>
    <col min="1" max="1" width="6.7109375" style="9" customWidth="1"/>
    <col min="2" max="2" width="12.7109375" style="9" customWidth="1"/>
    <col min="3" max="3" width="29.85546875" style="9" customWidth="1"/>
    <col min="4" max="4" width="8.85546875" style="21" customWidth="1"/>
    <col min="5" max="5" width="6.7109375" style="10" customWidth="1"/>
    <col min="6" max="6" width="9" style="9" customWidth="1"/>
    <col min="7" max="7" width="10.5703125" style="9" customWidth="1"/>
    <col min="8" max="8" width="9" style="9" customWidth="1"/>
    <col min="9" max="9" width="10.7109375" style="9" customWidth="1"/>
    <col min="10" max="10" width="11.42578125" style="75" customWidth="1"/>
    <col min="11" max="11" width="9" style="9" customWidth="1"/>
    <col min="12" max="12" width="9.7109375" style="9" customWidth="1"/>
    <col min="13" max="13" width="11.140625" style="75" customWidth="1"/>
    <col min="14" max="14" width="9" style="9" customWidth="1"/>
    <col min="15" max="15" width="9.7109375" style="9" customWidth="1"/>
    <col min="16" max="16" width="12.42578125" style="75" customWidth="1"/>
    <col min="17" max="17" width="10.42578125" style="9" customWidth="1"/>
    <col min="18" max="18" width="9.7109375" style="9" customWidth="1"/>
    <col min="19" max="19" width="12.7109375" style="75" customWidth="1"/>
    <col min="20" max="20" width="9.85546875" style="9" customWidth="1"/>
    <col min="21" max="21" width="9.7109375" style="9" bestFit="1" customWidth="1"/>
    <col min="22" max="16384" width="9.140625" style="9"/>
  </cols>
  <sheetData>
    <row r="1" spans="1:25" ht="26.25" customHeight="1" x14ac:dyDescent="0.25">
      <c r="A1" s="94" t="s">
        <v>0</v>
      </c>
      <c r="B1" s="94"/>
      <c r="C1" s="94"/>
      <c r="D1" s="94"/>
      <c r="E1" s="94"/>
      <c r="F1" s="94"/>
      <c r="G1" s="94"/>
      <c r="H1" s="94"/>
      <c r="I1" s="94"/>
      <c r="J1" s="94"/>
      <c r="K1" s="94"/>
      <c r="L1" s="94"/>
      <c r="M1" s="94"/>
      <c r="N1" s="94"/>
      <c r="O1" s="94"/>
      <c r="P1" s="94"/>
      <c r="Q1" s="94"/>
      <c r="R1" s="94"/>
      <c r="S1" s="94"/>
      <c r="T1" s="94"/>
      <c r="U1" s="94"/>
    </row>
    <row r="2" spans="1:25" ht="24.75" customHeight="1" x14ac:dyDescent="0.25">
      <c r="A2" s="94" t="s">
        <v>36</v>
      </c>
      <c r="B2" s="94"/>
      <c r="C2" s="94"/>
      <c r="D2" s="94"/>
      <c r="E2" s="94"/>
      <c r="F2" s="94"/>
      <c r="G2" s="94"/>
      <c r="H2" s="94"/>
      <c r="I2" s="94"/>
      <c r="J2" s="94"/>
      <c r="K2" s="94"/>
      <c r="L2" s="94"/>
      <c r="M2" s="94"/>
      <c r="N2" s="94"/>
      <c r="O2" s="94"/>
      <c r="P2" s="94"/>
      <c r="Q2" s="94"/>
      <c r="R2" s="94"/>
      <c r="S2" s="94"/>
      <c r="T2" s="94"/>
      <c r="U2" s="94"/>
    </row>
    <row r="3" spans="1:25" s="10" customFormat="1" ht="27" customHeight="1" x14ac:dyDescent="0.25">
      <c r="A3" s="95" t="s">
        <v>22</v>
      </c>
      <c r="B3" s="95"/>
      <c r="C3" s="95"/>
      <c r="D3" s="95"/>
      <c r="E3" s="95"/>
      <c r="F3" s="95"/>
      <c r="G3" s="95"/>
      <c r="H3" s="95"/>
      <c r="I3" s="95"/>
      <c r="J3" s="95"/>
      <c r="K3" s="95"/>
      <c r="L3" s="95"/>
      <c r="M3" s="95"/>
      <c r="N3" s="95"/>
      <c r="O3" s="95"/>
      <c r="P3" s="95"/>
      <c r="Q3" s="95"/>
      <c r="R3" s="95"/>
      <c r="S3" s="95"/>
      <c r="T3" s="95"/>
      <c r="U3" s="95"/>
    </row>
    <row r="4" spans="1:25" s="10" customFormat="1" ht="43.5" customHeight="1" x14ac:dyDescent="0.25">
      <c r="A4" s="99" t="s">
        <v>11</v>
      </c>
      <c r="B4" s="99" t="s">
        <v>10</v>
      </c>
      <c r="C4" s="99" t="s">
        <v>1</v>
      </c>
      <c r="D4" s="99" t="s">
        <v>34</v>
      </c>
      <c r="E4" s="99" t="s">
        <v>2</v>
      </c>
      <c r="F4" s="99" t="s">
        <v>35</v>
      </c>
      <c r="G4" s="99"/>
      <c r="H4" s="96" t="s">
        <v>38</v>
      </c>
      <c r="I4" s="97"/>
      <c r="J4" s="98"/>
      <c r="K4" s="96" t="s">
        <v>39</v>
      </c>
      <c r="L4" s="97"/>
      <c r="M4" s="98"/>
      <c r="N4" s="96" t="s">
        <v>40</v>
      </c>
      <c r="O4" s="97"/>
      <c r="P4" s="98"/>
      <c r="Q4" s="96" t="s">
        <v>41</v>
      </c>
      <c r="R4" s="97"/>
      <c r="S4" s="98"/>
      <c r="T4" s="99" t="s">
        <v>37</v>
      </c>
      <c r="U4" s="99"/>
    </row>
    <row r="5" spans="1:25" ht="27.75" customHeight="1" x14ac:dyDescent="0.25">
      <c r="A5" s="99"/>
      <c r="B5" s="99"/>
      <c r="C5" s="99"/>
      <c r="D5" s="99"/>
      <c r="E5" s="99"/>
      <c r="F5" s="8" t="s">
        <v>3</v>
      </c>
      <c r="G5" s="8" t="s">
        <v>8</v>
      </c>
      <c r="H5" s="8" t="s">
        <v>3</v>
      </c>
      <c r="I5" s="8" t="s">
        <v>8</v>
      </c>
      <c r="J5" s="8" t="s">
        <v>42</v>
      </c>
      <c r="K5" s="8" t="s">
        <v>3</v>
      </c>
      <c r="L5" s="8" t="s">
        <v>8</v>
      </c>
      <c r="M5" s="8" t="s">
        <v>42</v>
      </c>
      <c r="N5" s="8" t="s">
        <v>3</v>
      </c>
      <c r="O5" s="8" t="s">
        <v>8</v>
      </c>
      <c r="P5" s="8" t="s">
        <v>42</v>
      </c>
      <c r="Q5" s="8" t="s">
        <v>3</v>
      </c>
      <c r="R5" s="8" t="s">
        <v>8</v>
      </c>
      <c r="S5" s="8" t="s">
        <v>42</v>
      </c>
      <c r="T5" s="8" t="s">
        <v>3</v>
      </c>
      <c r="U5" s="8" t="s">
        <v>8</v>
      </c>
    </row>
    <row r="6" spans="1:25" ht="157.5" x14ac:dyDescent="0.25">
      <c r="A6" s="1">
        <v>1</v>
      </c>
      <c r="B6" s="2" t="s">
        <v>9</v>
      </c>
      <c r="C6" s="18" t="s">
        <v>21</v>
      </c>
      <c r="D6" s="29">
        <v>1.65</v>
      </c>
      <c r="E6" s="30" t="s">
        <v>4</v>
      </c>
      <c r="F6" s="31">
        <v>500</v>
      </c>
      <c r="G6" s="32">
        <f t="shared" ref="G6:G14" si="0">F6*D6</f>
        <v>825</v>
      </c>
      <c r="H6" s="33">
        <v>750</v>
      </c>
      <c r="I6" s="32">
        <f t="shared" ref="I6:I14" si="1">H6*D6</f>
        <v>1237.5</v>
      </c>
      <c r="J6" s="71">
        <f t="shared" ref="J6:J14" si="2">I6-U6</f>
        <v>412.5</v>
      </c>
      <c r="K6" s="33">
        <v>500</v>
      </c>
      <c r="L6" s="32">
        <f t="shared" ref="L6:L14" si="3">K6*D6</f>
        <v>825</v>
      </c>
      <c r="M6" s="71">
        <f t="shared" ref="M6:M14" si="4">L6-U6</f>
        <v>0</v>
      </c>
      <c r="N6" s="33">
        <v>900</v>
      </c>
      <c r="O6" s="32">
        <f t="shared" ref="O6:O14" si="5">N6*D6</f>
        <v>1485</v>
      </c>
      <c r="P6" s="71">
        <f t="shared" ref="P6:P14" si="6">O6-U6</f>
        <v>660</v>
      </c>
      <c r="Q6" s="33">
        <v>2500</v>
      </c>
      <c r="R6" s="32">
        <f t="shared" ref="R6:R14" si="7">Q6*D6</f>
        <v>4125</v>
      </c>
      <c r="S6" s="71">
        <f t="shared" ref="S6:S14" si="8">R6-U6</f>
        <v>3300</v>
      </c>
      <c r="T6" s="33">
        <f>F6</f>
        <v>500</v>
      </c>
      <c r="U6" s="32">
        <f t="shared" ref="U6:U14" si="9">T6*D6</f>
        <v>825</v>
      </c>
    </row>
    <row r="7" spans="1:25" ht="236.25" x14ac:dyDescent="0.25">
      <c r="A7" s="1">
        <f>A6+1</f>
        <v>2</v>
      </c>
      <c r="B7" s="2" t="s">
        <v>20</v>
      </c>
      <c r="C7" s="18" t="s">
        <v>26</v>
      </c>
      <c r="D7" s="29">
        <v>4.1500000000000004</v>
      </c>
      <c r="E7" s="30" t="s">
        <v>4</v>
      </c>
      <c r="F7" s="32">
        <v>12000</v>
      </c>
      <c r="G7" s="32">
        <f t="shared" si="0"/>
        <v>49800.000000000007</v>
      </c>
      <c r="H7" s="33">
        <v>14800</v>
      </c>
      <c r="I7" s="32">
        <f t="shared" si="1"/>
        <v>61420.000000000007</v>
      </c>
      <c r="J7" s="71">
        <f t="shared" si="2"/>
        <v>36520</v>
      </c>
      <c r="K7" s="33">
        <v>13000</v>
      </c>
      <c r="L7" s="32">
        <f t="shared" si="3"/>
        <v>53950.000000000007</v>
      </c>
      <c r="M7" s="71">
        <f t="shared" si="4"/>
        <v>29050.000000000004</v>
      </c>
      <c r="N7" s="31">
        <v>6000</v>
      </c>
      <c r="O7" s="32">
        <f t="shared" si="5"/>
        <v>24900.000000000004</v>
      </c>
      <c r="P7" s="71">
        <f t="shared" si="6"/>
        <v>0</v>
      </c>
      <c r="Q7" s="33">
        <v>120000</v>
      </c>
      <c r="R7" s="32">
        <f t="shared" si="7"/>
        <v>498000.00000000006</v>
      </c>
      <c r="S7" s="71">
        <f t="shared" si="8"/>
        <v>473100.00000000006</v>
      </c>
      <c r="T7" s="33">
        <f>N7</f>
        <v>6000</v>
      </c>
      <c r="U7" s="32">
        <f t="shared" si="9"/>
        <v>24900.000000000004</v>
      </c>
    </row>
    <row r="8" spans="1:25" ht="315" x14ac:dyDescent="0.25">
      <c r="A8" s="1">
        <f>A7+1</f>
        <v>3</v>
      </c>
      <c r="B8" s="2" t="s">
        <v>23</v>
      </c>
      <c r="C8" s="19" t="s">
        <v>24</v>
      </c>
      <c r="D8" s="29">
        <v>78</v>
      </c>
      <c r="E8" s="34" t="s">
        <v>5</v>
      </c>
      <c r="F8" s="31">
        <v>700</v>
      </c>
      <c r="G8" s="32">
        <f t="shared" si="0"/>
        <v>54600</v>
      </c>
      <c r="H8" s="33">
        <v>720</v>
      </c>
      <c r="I8" s="32">
        <f t="shared" si="1"/>
        <v>56160</v>
      </c>
      <c r="J8" s="71">
        <f t="shared" si="2"/>
        <v>1560</v>
      </c>
      <c r="K8" s="33">
        <v>940</v>
      </c>
      <c r="L8" s="32">
        <f t="shared" si="3"/>
        <v>73320</v>
      </c>
      <c r="M8" s="71">
        <f t="shared" si="4"/>
        <v>18720</v>
      </c>
      <c r="N8" s="33">
        <v>1800</v>
      </c>
      <c r="O8" s="32">
        <f t="shared" si="5"/>
        <v>140400</v>
      </c>
      <c r="P8" s="71">
        <f t="shared" si="6"/>
        <v>85800</v>
      </c>
      <c r="Q8" s="33">
        <v>900</v>
      </c>
      <c r="R8" s="32">
        <f t="shared" si="7"/>
        <v>70200</v>
      </c>
      <c r="S8" s="71">
        <f t="shared" si="8"/>
        <v>15600</v>
      </c>
      <c r="T8" s="33">
        <f>F8</f>
        <v>700</v>
      </c>
      <c r="U8" s="32">
        <f t="shared" si="9"/>
        <v>54600</v>
      </c>
      <c r="V8" s="12"/>
      <c r="W8" s="12"/>
      <c r="X8" s="12"/>
      <c r="Y8" s="12"/>
    </row>
    <row r="9" spans="1:25" ht="110.25" x14ac:dyDescent="0.25">
      <c r="A9" s="1">
        <f>A8+1</f>
        <v>4</v>
      </c>
      <c r="B9" s="2" t="s">
        <v>12</v>
      </c>
      <c r="C9" s="18" t="s">
        <v>25</v>
      </c>
      <c r="D9" s="29">
        <v>16</v>
      </c>
      <c r="E9" s="30" t="s">
        <v>13</v>
      </c>
      <c r="F9" s="33">
        <v>550</v>
      </c>
      <c r="G9" s="32">
        <f t="shared" si="0"/>
        <v>8800</v>
      </c>
      <c r="H9" s="36">
        <v>380</v>
      </c>
      <c r="I9" s="32">
        <f t="shared" si="1"/>
        <v>6080</v>
      </c>
      <c r="J9" s="71">
        <f t="shared" si="2"/>
        <v>0</v>
      </c>
      <c r="K9" s="33">
        <v>660</v>
      </c>
      <c r="L9" s="32">
        <f t="shared" si="3"/>
        <v>10560</v>
      </c>
      <c r="M9" s="71">
        <f t="shared" si="4"/>
        <v>4480</v>
      </c>
      <c r="N9" s="33">
        <v>650</v>
      </c>
      <c r="O9" s="32">
        <f t="shared" si="5"/>
        <v>10400</v>
      </c>
      <c r="P9" s="71">
        <f t="shared" si="6"/>
        <v>4320</v>
      </c>
      <c r="Q9" s="33">
        <v>600</v>
      </c>
      <c r="R9" s="32">
        <f t="shared" si="7"/>
        <v>9600</v>
      </c>
      <c r="S9" s="71">
        <f t="shared" si="8"/>
        <v>3520</v>
      </c>
      <c r="T9" s="33">
        <f>H9</f>
        <v>380</v>
      </c>
      <c r="U9" s="32">
        <f t="shared" si="9"/>
        <v>6080</v>
      </c>
    </row>
    <row r="10" spans="1:25" ht="236.25" x14ac:dyDescent="0.25">
      <c r="A10" s="1">
        <f>A9+1</f>
        <v>5</v>
      </c>
      <c r="B10" s="2" t="s">
        <v>14</v>
      </c>
      <c r="C10" s="20" t="s">
        <v>31</v>
      </c>
      <c r="D10" s="29">
        <v>1.65</v>
      </c>
      <c r="E10" s="30" t="s">
        <v>4</v>
      </c>
      <c r="F10" s="35">
        <v>6200</v>
      </c>
      <c r="G10" s="32">
        <f t="shared" si="0"/>
        <v>10230</v>
      </c>
      <c r="H10" s="36">
        <v>5800</v>
      </c>
      <c r="I10" s="32">
        <f t="shared" si="1"/>
        <v>9570</v>
      </c>
      <c r="J10" s="71">
        <f t="shared" si="2"/>
        <v>0</v>
      </c>
      <c r="K10" s="33">
        <v>6500</v>
      </c>
      <c r="L10" s="32">
        <f t="shared" si="3"/>
        <v>10725</v>
      </c>
      <c r="M10" s="71">
        <f t="shared" si="4"/>
        <v>1155</v>
      </c>
      <c r="N10" s="33">
        <v>15750</v>
      </c>
      <c r="O10" s="32">
        <f t="shared" si="5"/>
        <v>25987.5</v>
      </c>
      <c r="P10" s="71">
        <f t="shared" si="6"/>
        <v>16417.5</v>
      </c>
      <c r="Q10" s="33">
        <v>7000</v>
      </c>
      <c r="R10" s="32">
        <f t="shared" si="7"/>
        <v>11550</v>
      </c>
      <c r="S10" s="71">
        <f t="shared" si="8"/>
        <v>1980</v>
      </c>
      <c r="T10" s="33">
        <f>H10</f>
        <v>5800</v>
      </c>
      <c r="U10" s="32">
        <f t="shared" si="9"/>
        <v>9570</v>
      </c>
    </row>
    <row r="11" spans="1:25" ht="131.25" customHeight="1" x14ac:dyDescent="0.25">
      <c r="A11" s="1">
        <v>6</v>
      </c>
      <c r="B11" s="2" t="s">
        <v>17</v>
      </c>
      <c r="C11" s="11" t="s">
        <v>27</v>
      </c>
      <c r="D11" s="29">
        <v>380</v>
      </c>
      <c r="E11" s="30" t="s">
        <v>18</v>
      </c>
      <c r="F11" s="31">
        <v>115</v>
      </c>
      <c r="G11" s="32">
        <f t="shared" si="0"/>
        <v>43700</v>
      </c>
      <c r="H11" s="33">
        <v>135</v>
      </c>
      <c r="I11" s="32">
        <f t="shared" si="1"/>
        <v>51300</v>
      </c>
      <c r="J11" s="71">
        <f t="shared" si="2"/>
        <v>7600</v>
      </c>
      <c r="K11" s="33">
        <v>120</v>
      </c>
      <c r="L11" s="32">
        <f t="shared" si="3"/>
        <v>45600</v>
      </c>
      <c r="M11" s="71">
        <f t="shared" si="4"/>
        <v>1900</v>
      </c>
      <c r="N11" s="33">
        <v>150</v>
      </c>
      <c r="O11" s="32">
        <f t="shared" si="5"/>
        <v>57000</v>
      </c>
      <c r="P11" s="71">
        <f t="shared" si="6"/>
        <v>13300</v>
      </c>
      <c r="Q11" s="33">
        <v>130</v>
      </c>
      <c r="R11" s="32">
        <f t="shared" si="7"/>
        <v>49400</v>
      </c>
      <c r="S11" s="71">
        <f t="shared" si="8"/>
        <v>5700</v>
      </c>
      <c r="T11" s="33">
        <f>F11</f>
        <v>115</v>
      </c>
      <c r="U11" s="32">
        <f t="shared" si="9"/>
        <v>43700</v>
      </c>
    </row>
    <row r="12" spans="1:25" ht="110.25" x14ac:dyDescent="0.25">
      <c r="A12" s="1">
        <v>7</v>
      </c>
      <c r="B12" s="2" t="s">
        <v>19</v>
      </c>
      <c r="C12" s="19" t="s">
        <v>28</v>
      </c>
      <c r="D12" s="29">
        <v>133.85</v>
      </c>
      <c r="E12" s="30" t="s">
        <v>5</v>
      </c>
      <c r="F12" s="35">
        <v>110</v>
      </c>
      <c r="G12" s="32">
        <f t="shared" si="0"/>
        <v>14723.5</v>
      </c>
      <c r="H12" s="33">
        <v>250</v>
      </c>
      <c r="I12" s="32">
        <f t="shared" si="1"/>
        <v>33462.5</v>
      </c>
      <c r="J12" s="71">
        <f t="shared" si="2"/>
        <v>19140.550000000003</v>
      </c>
      <c r="K12" s="36">
        <v>107</v>
      </c>
      <c r="L12" s="32">
        <f t="shared" si="3"/>
        <v>14321.949999999999</v>
      </c>
      <c r="M12" s="71">
        <f t="shared" si="4"/>
        <v>0</v>
      </c>
      <c r="N12" s="33">
        <v>180</v>
      </c>
      <c r="O12" s="32">
        <f t="shared" si="5"/>
        <v>24093</v>
      </c>
      <c r="P12" s="71">
        <f t="shared" si="6"/>
        <v>9771.0500000000011</v>
      </c>
      <c r="Q12" s="33">
        <v>200</v>
      </c>
      <c r="R12" s="32">
        <f t="shared" si="7"/>
        <v>26770</v>
      </c>
      <c r="S12" s="71">
        <f t="shared" si="8"/>
        <v>12448.050000000001</v>
      </c>
      <c r="T12" s="33">
        <f>K12</f>
        <v>107</v>
      </c>
      <c r="U12" s="32">
        <f t="shared" si="9"/>
        <v>14321.949999999999</v>
      </c>
    </row>
    <row r="13" spans="1:25" ht="299.25" x14ac:dyDescent="0.25">
      <c r="A13" s="1">
        <f>A12+1</f>
        <v>8</v>
      </c>
      <c r="B13" s="2" t="s">
        <v>29</v>
      </c>
      <c r="C13" s="19" t="s">
        <v>32</v>
      </c>
      <c r="D13" s="29">
        <v>70</v>
      </c>
      <c r="E13" s="30" t="s">
        <v>13</v>
      </c>
      <c r="F13" s="35">
        <v>450</v>
      </c>
      <c r="G13" s="32">
        <f t="shared" si="0"/>
        <v>31500</v>
      </c>
      <c r="H13" s="36">
        <v>400</v>
      </c>
      <c r="I13" s="32">
        <f t="shared" si="1"/>
        <v>28000</v>
      </c>
      <c r="J13" s="71">
        <f t="shared" si="2"/>
        <v>0</v>
      </c>
      <c r="K13" s="33">
        <v>835</v>
      </c>
      <c r="L13" s="32">
        <f t="shared" si="3"/>
        <v>58450</v>
      </c>
      <c r="M13" s="71">
        <f t="shared" si="4"/>
        <v>30450</v>
      </c>
      <c r="N13" s="33">
        <v>700</v>
      </c>
      <c r="O13" s="32">
        <f t="shared" si="5"/>
        <v>49000</v>
      </c>
      <c r="P13" s="71">
        <f t="shared" si="6"/>
        <v>21000</v>
      </c>
      <c r="Q13" s="33">
        <v>400</v>
      </c>
      <c r="R13" s="32">
        <f t="shared" si="7"/>
        <v>28000</v>
      </c>
      <c r="S13" s="71">
        <f t="shared" si="8"/>
        <v>0</v>
      </c>
      <c r="T13" s="33">
        <f>H13</f>
        <v>400</v>
      </c>
      <c r="U13" s="32">
        <f t="shared" si="9"/>
        <v>28000</v>
      </c>
    </row>
    <row r="14" spans="1:25" ht="173.25" x14ac:dyDescent="0.25">
      <c r="A14" s="1">
        <f>A13+1</f>
        <v>9</v>
      </c>
      <c r="B14" s="2" t="s">
        <v>30</v>
      </c>
      <c r="C14" s="19" t="s">
        <v>33</v>
      </c>
      <c r="D14" s="29">
        <v>50</v>
      </c>
      <c r="E14" s="30" t="s">
        <v>13</v>
      </c>
      <c r="F14" s="35">
        <v>650</v>
      </c>
      <c r="G14" s="32">
        <f t="shared" si="0"/>
        <v>32500</v>
      </c>
      <c r="H14" s="33">
        <v>650</v>
      </c>
      <c r="I14" s="32">
        <f t="shared" si="1"/>
        <v>32500</v>
      </c>
      <c r="J14" s="71">
        <f t="shared" si="2"/>
        <v>11000</v>
      </c>
      <c r="K14" s="33">
        <v>630</v>
      </c>
      <c r="L14" s="32">
        <f t="shared" si="3"/>
        <v>31500</v>
      </c>
      <c r="M14" s="71">
        <f t="shared" si="4"/>
        <v>10000</v>
      </c>
      <c r="N14" s="33">
        <v>1300</v>
      </c>
      <c r="O14" s="32">
        <f t="shared" si="5"/>
        <v>65000</v>
      </c>
      <c r="P14" s="71">
        <f t="shared" si="6"/>
        <v>43500</v>
      </c>
      <c r="Q14" s="36">
        <v>430</v>
      </c>
      <c r="R14" s="32">
        <f t="shared" si="7"/>
        <v>21500</v>
      </c>
      <c r="S14" s="71">
        <f t="shared" si="8"/>
        <v>0</v>
      </c>
      <c r="T14" s="33">
        <f>Q14</f>
        <v>430</v>
      </c>
      <c r="U14" s="32">
        <f t="shared" si="9"/>
        <v>21500</v>
      </c>
    </row>
    <row r="15" spans="1:25" x14ac:dyDescent="0.25">
      <c r="A15" s="14"/>
      <c r="B15" s="14"/>
      <c r="C15" s="22" t="s">
        <v>15</v>
      </c>
      <c r="D15" s="23"/>
      <c r="E15" s="24"/>
      <c r="F15" s="25"/>
      <c r="G15" s="26">
        <f>SUM(G6:G14)</f>
        <v>246678.5</v>
      </c>
      <c r="H15" s="25"/>
      <c r="I15" s="26">
        <f>SUM(I6:I14)</f>
        <v>279730</v>
      </c>
      <c r="J15" s="72"/>
      <c r="K15" s="25"/>
      <c r="L15" s="26">
        <f>SUM(L6:L14)</f>
        <v>299251.95</v>
      </c>
      <c r="M15" s="72"/>
      <c r="N15" s="25"/>
      <c r="O15" s="26">
        <f>SUM(O6:O14)</f>
        <v>398265.5</v>
      </c>
      <c r="P15" s="72"/>
      <c r="Q15" s="25"/>
      <c r="R15" s="26">
        <f>SUM(R6:R14)</f>
        <v>719145</v>
      </c>
      <c r="S15" s="72"/>
      <c r="T15" s="25"/>
      <c r="U15" s="26">
        <f>SUM(U6:U14)</f>
        <v>203496.95</v>
      </c>
      <c r="V15" s="12"/>
      <c r="W15" s="12"/>
      <c r="X15" s="12"/>
    </row>
    <row r="16" spans="1:25" x14ac:dyDescent="0.25">
      <c r="A16" s="14"/>
      <c r="B16" s="14"/>
      <c r="C16" s="22" t="s">
        <v>6</v>
      </c>
      <c r="D16" s="23"/>
      <c r="E16" s="24"/>
      <c r="F16" s="25"/>
      <c r="G16" s="27">
        <f>G15*18%</f>
        <v>44402.13</v>
      </c>
      <c r="H16" s="28"/>
      <c r="I16" s="27">
        <f>I15*18%</f>
        <v>50351.4</v>
      </c>
      <c r="J16" s="73"/>
      <c r="K16" s="28"/>
      <c r="L16" s="27">
        <f>L15*18%</f>
        <v>53865.351000000002</v>
      </c>
      <c r="M16" s="73"/>
      <c r="N16" s="28"/>
      <c r="O16" s="27">
        <f>O15*18%</f>
        <v>71687.789999999994</v>
      </c>
      <c r="P16" s="73"/>
      <c r="Q16" s="28"/>
      <c r="R16" s="27">
        <f>R15*18%</f>
        <v>129446.09999999999</v>
      </c>
      <c r="S16" s="73"/>
      <c r="T16" s="28"/>
      <c r="U16" s="27">
        <f>U15*18%</f>
        <v>36629.451000000001</v>
      </c>
      <c r="V16" s="12"/>
      <c r="W16" s="12"/>
      <c r="X16" s="12"/>
    </row>
    <row r="17" spans="1:24" x14ac:dyDescent="0.25">
      <c r="A17" s="14"/>
      <c r="B17" s="14"/>
      <c r="C17" s="22" t="s">
        <v>7</v>
      </c>
      <c r="D17" s="23"/>
      <c r="E17" s="24"/>
      <c r="F17" s="25"/>
      <c r="G17" s="26">
        <f>G15+G16</f>
        <v>291080.63</v>
      </c>
      <c r="H17" s="25"/>
      <c r="I17" s="26">
        <f>I15+I16</f>
        <v>330081.40000000002</v>
      </c>
      <c r="J17" s="72"/>
      <c r="K17" s="25"/>
      <c r="L17" s="26">
        <f>L15+L16</f>
        <v>353117.30100000004</v>
      </c>
      <c r="M17" s="72"/>
      <c r="N17" s="25"/>
      <c r="O17" s="26">
        <f>O15+O16</f>
        <v>469953.29</v>
      </c>
      <c r="P17" s="72"/>
      <c r="Q17" s="25"/>
      <c r="R17" s="26">
        <f>R15+R16</f>
        <v>848591.1</v>
      </c>
      <c r="S17" s="72"/>
      <c r="T17" s="25"/>
      <c r="U17" s="26">
        <f>U15+U16</f>
        <v>240126.40100000001</v>
      </c>
      <c r="V17" s="12"/>
      <c r="W17" s="12"/>
      <c r="X17" s="12"/>
    </row>
    <row r="18" spans="1:24" s="46" customFormat="1" ht="20.100000000000001" customHeight="1" x14ac:dyDescent="0.35">
      <c r="A18" s="37"/>
      <c r="B18" s="100" t="s">
        <v>43</v>
      </c>
      <c r="C18" s="101"/>
      <c r="D18" s="38"/>
      <c r="E18" s="39"/>
      <c r="F18" s="40"/>
      <c r="G18" s="41"/>
      <c r="H18" s="42"/>
      <c r="I18" s="43">
        <f>(I17-U17)/I17</f>
        <v>0.27252368355199658</v>
      </c>
      <c r="J18" s="66"/>
      <c r="K18" s="44"/>
      <c r="L18" s="43">
        <f>(L17-U17)/L17</f>
        <v>0.3199812064716705</v>
      </c>
      <c r="M18" s="66"/>
      <c r="N18" s="44"/>
      <c r="O18" s="43">
        <f>(O17-U17)/O17</f>
        <v>0.48904198330008497</v>
      </c>
      <c r="P18" s="66"/>
      <c r="Q18" s="44"/>
      <c r="R18" s="43">
        <f>(R17-U17)/R17</f>
        <v>0.71702931953917504</v>
      </c>
      <c r="S18" s="76"/>
      <c r="T18" s="42"/>
      <c r="U18" s="41"/>
      <c r="V18" s="45"/>
      <c r="W18" s="45"/>
      <c r="X18" s="45"/>
    </row>
    <row r="19" spans="1:24" s="46" customFormat="1" ht="20.100000000000001" customHeight="1" x14ac:dyDescent="0.35">
      <c r="A19" s="37"/>
      <c r="B19" s="100" t="s">
        <v>44</v>
      </c>
      <c r="C19" s="101"/>
      <c r="D19" s="38"/>
      <c r="E19" s="39"/>
      <c r="F19" s="40"/>
      <c r="G19" s="41"/>
      <c r="H19" s="42"/>
      <c r="I19" s="48">
        <v>1</v>
      </c>
      <c r="J19" s="67"/>
      <c r="K19" s="49"/>
      <c r="L19" s="48">
        <v>2</v>
      </c>
      <c r="M19" s="67"/>
      <c r="N19" s="49"/>
      <c r="O19" s="48">
        <v>3</v>
      </c>
      <c r="P19" s="67"/>
      <c r="Q19" s="49"/>
      <c r="R19" s="48">
        <v>4</v>
      </c>
      <c r="S19" s="76"/>
      <c r="T19" s="42"/>
      <c r="U19" s="41"/>
      <c r="V19" s="45"/>
      <c r="W19" s="45"/>
      <c r="X19" s="45"/>
    </row>
    <row r="20" spans="1:24" ht="20.100000000000001" customHeight="1" x14ac:dyDescent="0.25">
      <c r="A20" s="14"/>
      <c r="B20" s="52" t="s">
        <v>45</v>
      </c>
      <c r="C20" s="50"/>
      <c r="D20" s="51"/>
      <c r="E20" s="51"/>
      <c r="F20" s="51"/>
      <c r="G20" s="16"/>
      <c r="H20" s="17"/>
      <c r="I20" s="16"/>
      <c r="J20" s="72"/>
      <c r="K20" s="17"/>
      <c r="L20" s="16"/>
      <c r="M20" s="72"/>
      <c r="N20" s="17"/>
      <c r="O20" s="16"/>
      <c r="P20" s="72"/>
      <c r="Q20" s="17"/>
      <c r="R20" s="16"/>
      <c r="S20" s="72"/>
      <c r="T20" s="17"/>
      <c r="U20" s="16"/>
      <c r="V20" s="12"/>
      <c r="W20" s="12"/>
      <c r="X20" s="12"/>
    </row>
    <row r="21" spans="1:24" ht="20.100000000000001" customHeight="1" x14ac:dyDescent="0.25">
      <c r="A21" s="14"/>
      <c r="B21" s="102" t="s">
        <v>46</v>
      </c>
      <c r="C21" s="103"/>
      <c r="D21" s="103"/>
      <c r="E21" s="103"/>
      <c r="F21" s="103"/>
      <c r="G21" s="103"/>
      <c r="H21" s="104"/>
      <c r="I21" s="16"/>
      <c r="J21" s="108"/>
      <c r="K21" s="109"/>
      <c r="L21" s="109"/>
      <c r="M21" s="109"/>
      <c r="N21" s="110"/>
      <c r="O21" s="16"/>
      <c r="P21" s="72"/>
      <c r="Q21" s="17"/>
      <c r="R21" s="108"/>
      <c r="S21" s="109"/>
      <c r="T21" s="109"/>
      <c r="U21" s="110"/>
      <c r="V21" s="12"/>
      <c r="W21" s="12"/>
      <c r="X21" s="12"/>
    </row>
    <row r="22" spans="1:24" ht="20.100000000000001" customHeight="1" x14ac:dyDescent="0.25">
      <c r="A22" s="14"/>
      <c r="B22" s="105" t="s">
        <v>47</v>
      </c>
      <c r="C22" s="106"/>
      <c r="D22" s="106"/>
      <c r="E22" s="106"/>
      <c r="F22" s="106"/>
      <c r="G22" s="106"/>
      <c r="H22" s="107"/>
      <c r="I22" s="16"/>
      <c r="J22" s="111"/>
      <c r="K22" s="112"/>
      <c r="L22" s="112"/>
      <c r="M22" s="112"/>
      <c r="N22" s="113"/>
      <c r="O22" s="16"/>
      <c r="P22" s="72"/>
      <c r="Q22" s="17"/>
      <c r="R22" s="111"/>
      <c r="S22" s="112"/>
      <c r="T22" s="112"/>
      <c r="U22" s="113"/>
      <c r="V22" s="12"/>
      <c r="W22" s="12"/>
      <c r="X22" s="12"/>
    </row>
    <row r="23" spans="1:24" ht="20.100000000000001" customHeight="1" x14ac:dyDescent="0.25">
      <c r="A23" s="5"/>
      <c r="B23" s="105" t="s">
        <v>48</v>
      </c>
      <c r="C23" s="106"/>
      <c r="D23" s="106"/>
      <c r="E23" s="106"/>
      <c r="F23" s="106"/>
      <c r="G23" s="106"/>
      <c r="H23" s="107"/>
      <c r="I23" s="13"/>
      <c r="J23" s="111"/>
      <c r="K23" s="112"/>
      <c r="L23" s="112"/>
      <c r="M23" s="112"/>
      <c r="N23" s="113"/>
      <c r="O23" s="13"/>
      <c r="P23" s="70"/>
      <c r="Q23" s="13"/>
      <c r="R23" s="111"/>
      <c r="S23" s="112"/>
      <c r="T23" s="112"/>
      <c r="U23" s="113"/>
    </row>
    <row r="24" spans="1:24" ht="20.100000000000001" customHeight="1" x14ac:dyDescent="0.25">
      <c r="A24" s="5"/>
      <c r="B24" s="105" t="s">
        <v>49</v>
      </c>
      <c r="C24" s="106"/>
      <c r="D24" s="106"/>
      <c r="E24" s="106"/>
      <c r="F24" s="106"/>
      <c r="G24" s="106"/>
      <c r="H24" s="107"/>
      <c r="I24" s="13"/>
      <c r="J24" s="111"/>
      <c r="K24" s="112"/>
      <c r="L24" s="112"/>
      <c r="M24" s="112"/>
      <c r="N24" s="113"/>
      <c r="O24" s="13"/>
      <c r="P24" s="70"/>
      <c r="Q24" s="13"/>
      <c r="R24" s="111"/>
      <c r="S24" s="112"/>
      <c r="T24" s="112"/>
      <c r="U24" s="113"/>
    </row>
    <row r="25" spans="1:24" x14ac:dyDescent="0.25">
      <c r="A25" s="5"/>
      <c r="B25" s="5"/>
      <c r="C25" s="6"/>
      <c r="D25" s="13"/>
      <c r="E25" s="3"/>
      <c r="F25" s="3"/>
      <c r="G25" s="3"/>
      <c r="H25" s="13"/>
      <c r="I25" s="13"/>
      <c r="J25" s="114"/>
      <c r="K25" s="115"/>
      <c r="L25" s="115"/>
      <c r="M25" s="115"/>
      <c r="N25" s="116"/>
      <c r="O25" s="13"/>
      <c r="P25" s="70"/>
      <c r="Q25" s="13"/>
      <c r="R25" s="114"/>
      <c r="S25" s="115"/>
      <c r="T25" s="115"/>
      <c r="U25" s="116"/>
    </row>
    <row r="26" spans="1:24" x14ac:dyDescent="0.35">
      <c r="A26" s="53"/>
      <c r="B26" s="53"/>
      <c r="C26" s="54"/>
      <c r="D26" s="55"/>
      <c r="E26" s="56"/>
      <c r="F26" s="56"/>
      <c r="G26" s="56"/>
      <c r="H26" s="55"/>
      <c r="I26" s="55"/>
      <c r="J26" s="120" t="s">
        <v>50</v>
      </c>
      <c r="K26" s="121"/>
      <c r="L26" s="121"/>
      <c r="M26" s="121"/>
      <c r="N26" s="122"/>
      <c r="O26" s="55"/>
      <c r="P26" s="68"/>
      <c r="Q26" s="55"/>
      <c r="R26" s="120" t="s">
        <v>16</v>
      </c>
      <c r="S26" s="121"/>
      <c r="T26" s="121"/>
      <c r="U26" s="122"/>
    </row>
    <row r="27" spans="1:24" x14ac:dyDescent="0.35">
      <c r="A27" s="53"/>
      <c r="B27" s="53"/>
      <c r="C27" s="54"/>
      <c r="D27" s="55"/>
      <c r="E27" s="56"/>
      <c r="F27" s="56"/>
      <c r="G27" s="56"/>
      <c r="H27" s="55"/>
      <c r="I27" s="55"/>
      <c r="J27" s="68"/>
      <c r="K27" s="55"/>
      <c r="L27" s="55"/>
      <c r="M27" s="68"/>
      <c r="N27" s="55"/>
      <c r="O27" s="55"/>
      <c r="P27" s="68"/>
      <c r="Q27" s="55"/>
      <c r="R27" s="55"/>
      <c r="S27" s="68"/>
      <c r="T27" s="55"/>
      <c r="U27" s="55"/>
    </row>
    <row r="28" spans="1:24" x14ac:dyDescent="0.35">
      <c r="A28" s="53"/>
      <c r="B28" s="53"/>
      <c r="C28" s="54"/>
      <c r="D28" s="123"/>
      <c r="E28" s="123"/>
      <c r="F28" s="123"/>
      <c r="G28" s="123"/>
      <c r="H28" s="123"/>
      <c r="I28" s="55"/>
      <c r="J28" s="68"/>
      <c r="K28" s="123"/>
      <c r="L28" s="123"/>
      <c r="M28" s="123"/>
      <c r="N28" s="123"/>
      <c r="O28" s="56"/>
      <c r="P28" s="123"/>
      <c r="Q28" s="123"/>
      <c r="R28" s="123"/>
      <c r="S28" s="123"/>
      <c r="T28" s="55"/>
      <c r="U28" s="55"/>
    </row>
    <row r="29" spans="1:24" x14ac:dyDescent="0.35">
      <c r="A29" s="53"/>
      <c r="B29" s="53"/>
      <c r="C29" s="54"/>
      <c r="D29" s="123"/>
      <c r="E29" s="123"/>
      <c r="F29" s="123"/>
      <c r="G29" s="123"/>
      <c r="H29" s="123"/>
      <c r="I29" s="55"/>
      <c r="J29" s="68"/>
      <c r="K29" s="123"/>
      <c r="L29" s="123"/>
      <c r="M29" s="123"/>
      <c r="N29" s="123"/>
      <c r="O29" s="56"/>
      <c r="P29" s="123"/>
      <c r="Q29" s="123"/>
      <c r="R29" s="123"/>
      <c r="S29" s="123"/>
      <c r="T29" s="55"/>
      <c r="U29" s="55"/>
    </row>
    <row r="30" spans="1:24" x14ac:dyDescent="0.35">
      <c r="A30" s="53"/>
      <c r="B30" s="53"/>
      <c r="C30" s="54"/>
      <c r="D30" s="123"/>
      <c r="E30" s="123"/>
      <c r="F30" s="123"/>
      <c r="G30" s="123"/>
      <c r="H30" s="123"/>
      <c r="I30" s="55"/>
      <c r="J30" s="68"/>
      <c r="K30" s="123"/>
      <c r="L30" s="123"/>
      <c r="M30" s="123"/>
      <c r="N30" s="123"/>
      <c r="O30" s="56"/>
      <c r="P30" s="123"/>
      <c r="Q30" s="123"/>
      <c r="R30" s="123"/>
      <c r="S30" s="123"/>
      <c r="T30" s="55"/>
      <c r="U30" s="55"/>
    </row>
    <row r="31" spans="1:24" x14ac:dyDescent="0.35">
      <c r="A31" s="53"/>
      <c r="B31" s="53"/>
      <c r="C31" s="54"/>
      <c r="D31" s="123"/>
      <c r="E31" s="123"/>
      <c r="F31" s="123"/>
      <c r="G31" s="123"/>
      <c r="H31" s="123"/>
      <c r="I31" s="55"/>
      <c r="J31" s="68"/>
      <c r="K31" s="123"/>
      <c r="L31" s="123"/>
      <c r="M31" s="123"/>
      <c r="N31" s="123"/>
      <c r="O31" s="56"/>
      <c r="P31" s="123"/>
      <c r="Q31" s="123"/>
      <c r="R31" s="123"/>
      <c r="S31" s="123"/>
      <c r="T31" s="55"/>
      <c r="U31" s="55"/>
    </row>
    <row r="32" spans="1:24" x14ac:dyDescent="0.35">
      <c r="A32" s="53"/>
      <c r="B32" s="53"/>
      <c r="C32" s="54"/>
      <c r="D32" s="123"/>
      <c r="E32" s="123"/>
      <c r="F32" s="123"/>
      <c r="G32" s="123"/>
      <c r="H32" s="123"/>
      <c r="I32" s="55"/>
      <c r="J32" s="68"/>
      <c r="K32" s="123"/>
      <c r="L32" s="123"/>
      <c r="M32" s="123"/>
      <c r="N32" s="123"/>
      <c r="O32" s="56"/>
      <c r="P32" s="123"/>
      <c r="Q32" s="123"/>
      <c r="R32" s="123"/>
      <c r="S32" s="123"/>
      <c r="T32" s="55"/>
      <c r="U32" s="55"/>
    </row>
    <row r="33" spans="1:21" x14ac:dyDescent="0.35">
      <c r="A33" s="57"/>
      <c r="B33" s="58"/>
      <c r="C33" s="58"/>
      <c r="D33" s="123"/>
      <c r="E33" s="123"/>
      <c r="F33" s="123"/>
      <c r="G33" s="123"/>
      <c r="H33" s="123"/>
      <c r="I33" s="55"/>
      <c r="J33" s="68"/>
      <c r="K33" s="123"/>
      <c r="L33" s="123"/>
      <c r="M33" s="123"/>
      <c r="N33" s="123"/>
      <c r="O33" s="56"/>
      <c r="P33" s="123"/>
      <c r="Q33" s="123"/>
      <c r="R33" s="123"/>
      <c r="S33" s="123"/>
      <c r="T33" s="55"/>
      <c r="U33" s="55"/>
    </row>
    <row r="34" spans="1:21" s="47" customFormat="1" ht="20.100000000000001" customHeight="1" x14ac:dyDescent="0.25">
      <c r="A34" s="59"/>
      <c r="B34" s="52"/>
      <c r="C34" s="52"/>
      <c r="D34" s="117" t="s">
        <v>51</v>
      </c>
      <c r="E34" s="118"/>
      <c r="F34" s="118"/>
      <c r="G34" s="118"/>
      <c r="H34" s="119"/>
      <c r="I34" s="30"/>
      <c r="J34" s="69"/>
      <c r="K34" s="117" t="s">
        <v>52</v>
      </c>
      <c r="L34" s="118"/>
      <c r="M34" s="118"/>
      <c r="N34" s="119"/>
      <c r="O34" s="30"/>
      <c r="P34" s="117" t="s">
        <v>53</v>
      </c>
      <c r="Q34" s="118"/>
      <c r="R34" s="118"/>
      <c r="S34" s="119"/>
      <c r="T34" s="30"/>
      <c r="U34" s="30"/>
    </row>
    <row r="35" spans="1:21" x14ac:dyDescent="0.25">
      <c r="A35" s="7"/>
      <c r="B35" s="7"/>
      <c r="C35" s="7"/>
      <c r="D35" s="15"/>
      <c r="E35" s="15"/>
      <c r="F35" s="7"/>
      <c r="G35" s="7"/>
      <c r="H35" s="7"/>
      <c r="I35" s="7"/>
      <c r="J35" s="74"/>
      <c r="K35" s="7"/>
      <c r="L35" s="7"/>
      <c r="M35" s="74"/>
      <c r="N35" s="7"/>
      <c r="O35" s="7"/>
      <c r="P35" s="74"/>
      <c r="Q35" s="7"/>
      <c r="R35" s="7"/>
      <c r="S35" s="74"/>
      <c r="T35" s="7"/>
      <c r="U35" s="7"/>
    </row>
    <row r="36" spans="1:21" x14ac:dyDescent="0.25">
      <c r="A36" s="7"/>
      <c r="B36" s="7"/>
      <c r="C36" s="7"/>
      <c r="D36" s="15"/>
      <c r="E36" s="15"/>
      <c r="F36" s="7"/>
      <c r="G36" s="7"/>
      <c r="H36" s="7"/>
      <c r="I36" s="7"/>
      <c r="J36" s="74"/>
      <c r="K36" s="7"/>
      <c r="L36" s="7"/>
      <c r="M36" s="74"/>
      <c r="N36" s="7"/>
      <c r="O36" s="7"/>
      <c r="P36" s="74"/>
      <c r="Q36" s="7"/>
      <c r="R36" s="7"/>
      <c r="S36" s="74"/>
      <c r="T36" s="7"/>
      <c r="U36" s="7"/>
    </row>
    <row r="37" spans="1:21" x14ac:dyDescent="0.25">
      <c r="A37" s="7"/>
      <c r="B37" s="7"/>
      <c r="C37" s="7"/>
      <c r="D37" s="15"/>
      <c r="E37" s="15"/>
      <c r="F37" s="7"/>
      <c r="G37" s="7"/>
      <c r="H37" s="7"/>
      <c r="I37" s="7"/>
      <c r="J37" s="74"/>
      <c r="K37" s="7"/>
      <c r="L37" s="7"/>
      <c r="M37" s="74"/>
      <c r="N37" s="7"/>
      <c r="O37" s="7"/>
      <c r="P37" s="74"/>
      <c r="Q37" s="7"/>
      <c r="R37" s="7"/>
      <c r="S37" s="74"/>
      <c r="T37" s="7"/>
      <c r="U37" s="7"/>
    </row>
    <row r="38" spans="1:21" x14ac:dyDescent="0.25">
      <c r="A38" s="7"/>
      <c r="B38" s="7"/>
      <c r="C38" s="7"/>
      <c r="D38" s="15"/>
      <c r="E38" s="15"/>
      <c r="F38" s="7"/>
      <c r="G38" s="7"/>
      <c r="H38" s="7"/>
      <c r="I38" s="7"/>
      <c r="J38" s="74"/>
      <c r="K38" s="7"/>
      <c r="L38" s="7"/>
      <c r="M38" s="74"/>
      <c r="N38" s="7"/>
      <c r="O38" s="7"/>
      <c r="P38" s="74"/>
      <c r="Q38" s="7"/>
      <c r="R38" s="7"/>
      <c r="S38" s="74"/>
      <c r="T38" s="7"/>
      <c r="U38" s="7"/>
    </row>
  </sheetData>
  <mergeCells count="30">
    <mergeCell ref="R21:U25"/>
    <mergeCell ref="K34:N34"/>
    <mergeCell ref="P34:S34"/>
    <mergeCell ref="D34:H34"/>
    <mergeCell ref="J26:N26"/>
    <mergeCell ref="R26:U26"/>
    <mergeCell ref="D28:H33"/>
    <mergeCell ref="K28:N33"/>
    <mergeCell ref="P28:S33"/>
    <mergeCell ref="B18:C18"/>
    <mergeCell ref="B19:C19"/>
    <mergeCell ref="B21:H21"/>
    <mergeCell ref="B22:H22"/>
    <mergeCell ref="J21:N25"/>
    <mergeCell ref="B23:H23"/>
    <mergeCell ref="B24:H24"/>
    <mergeCell ref="A1:U1"/>
    <mergeCell ref="A2:U2"/>
    <mergeCell ref="A3:U3"/>
    <mergeCell ref="H4:J4"/>
    <mergeCell ref="K4:M4"/>
    <mergeCell ref="A4:A5"/>
    <mergeCell ref="B4:B5"/>
    <mergeCell ref="C4:C5"/>
    <mergeCell ref="D4:D5"/>
    <mergeCell ref="E4:E5"/>
    <mergeCell ref="T4:U4"/>
    <mergeCell ref="F4:G4"/>
    <mergeCell ref="N4:P4"/>
    <mergeCell ref="Q4:S4"/>
  </mergeCells>
  <printOptions gridLines="1"/>
  <pageMargins left="0.45" right="0.2" top="0.5" bottom="0.5" header="0.3" footer="0.3"/>
  <pageSetup paperSize="9" scale="6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9"/>
  <sheetViews>
    <sheetView zoomScale="70" zoomScaleNormal="70" workbookViewId="0">
      <pane xSplit="5" ySplit="6" topLeftCell="F17" activePane="bottomRight" state="frozen"/>
      <selection pane="topRight" activeCell="F1" sqref="F1"/>
      <selection pane="bottomLeft" activeCell="A6" sqref="A6"/>
      <selection pane="bottomRight" activeCell="K14" sqref="K14"/>
    </sheetView>
  </sheetViews>
  <sheetFormatPr defaultRowHeight="15.75" x14ac:dyDescent="0.25"/>
  <cols>
    <col min="1" max="1" width="6.7109375" style="9" customWidth="1"/>
    <col min="2" max="2" width="12.7109375" style="9" customWidth="1"/>
    <col min="3" max="3" width="29.85546875" style="9" customWidth="1"/>
    <col min="4" max="4" width="8.85546875" style="21" customWidth="1"/>
    <col min="5" max="5" width="6.7109375" style="10" customWidth="1"/>
    <col min="6" max="6" width="9" style="9" customWidth="1"/>
    <col min="7" max="7" width="10.5703125" style="9" customWidth="1"/>
    <col min="8" max="8" width="9" style="9" customWidth="1"/>
    <col min="9" max="10" width="10.7109375" style="9" customWidth="1"/>
    <col min="11" max="11" width="10.7109375" style="9" bestFit="1" customWidth="1"/>
    <col min="12" max="12" width="10.42578125" style="9" customWidth="1"/>
    <col min="13" max="13" width="9.7109375" style="9" customWidth="1"/>
    <col min="14" max="14" width="9.140625" style="47"/>
    <col min="15" max="15" width="11.85546875" style="47" customWidth="1"/>
    <col min="16" max="16384" width="9.140625" style="9"/>
  </cols>
  <sheetData>
    <row r="1" spans="1:17" ht="26.25" customHeight="1" x14ac:dyDescent="0.25">
      <c r="A1" s="94" t="s">
        <v>0</v>
      </c>
      <c r="B1" s="94"/>
      <c r="C1" s="94"/>
      <c r="D1" s="94"/>
      <c r="E1" s="94"/>
      <c r="F1" s="94"/>
      <c r="G1" s="94"/>
      <c r="H1" s="94"/>
      <c r="I1" s="94"/>
      <c r="J1" s="94"/>
      <c r="K1" s="94"/>
      <c r="L1" s="94"/>
      <c r="M1" s="94"/>
      <c r="N1" s="86"/>
      <c r="O1" s="86"/>
    </row>
    <row r="2" spans="1:17" ht="24.75" customHeight="1" x14ac:dyDescent="0.25">
      <c r="A2" s="94" t="s">
        <v>36</v>
      </c>
      <c r="B2" s="94"/>
      <c r="C2" s="94"/>
      <c r="D2" s="94"/>
      <c r="E2" s="94"/>
      <c r="F2" s="94"/>
      <c r="G2" s="94"/>
      <c r="H2" s="94"/>
      <c r="I2" s="94"/>
      <c r="J2" s="94"/>
      <c r="K2" s="94"/>
      <c r="L2" s="94"/>
      <c r="M2" s="94"/>
      <c r="N2" s="86"/>
      <c r="O2" s="86"/>
    </row>
    <row r="3" spans="1:17" s="10" customFormat="1" ht="27" customHeight="1" x14ac:dyDescent="0.25">
      <c r="A3" s="125" t="s">
        <v>22</v>
      </c>
      <c r="B3" s="126"/>
      <c r="C3" s="126"/>
      <c r="D3" s="126"/>
      <c r="E3" s="126"/>
      <c r="F3" s="126"/>
      <c r="G3" s="126"/>
      <c r="H3" s="126"/>
      <c r="I3" s="126"/>
      <c r="J3" s="126"/>
      <c r="K3" s="126"/>
      <c r="L3" s="126"/>
      <c r="M3" s="126"/>
      <c r="N3" s="126"/>
      <c r="O3" s="127"/>
    </row>
    <row r="4" spans="1:17" s="10" customFormat="1" ht="27" customHeight="1" x14ac:dyDescent="0.25">
      <c r="A4" s="88"/>
      <c r="B4" s="89"/>
      <c r="C4" s="89"/>
      <c r="D4" s="89"/>
      <c r="E4" s="89"/>
      <c r="F4" s="89"/>
      <c r="G4" s="89"/>
      <c r="H4" s="89"/>
      <c r="I4" s="89"/>
      <c r="J4" s="128" t="s">
        <v>54</v>
      </c>
      <c r="K4" s="128"/>
      <c r="L4" s="89"/>
      <c r="M4" s="89"/>
      <c r="N4" s="89"/>
      <c r="O4" s="90"/>
    </row>
    <row r="5" spans="1:17" s="10" customFormat="1" ht="43.5" customHeight="1" x14ac:dyDescent="0.25">
      <c r="A5" s="99" t="s">
        <v>11</v>
      </c>
      <c r="B5" s="99" t="s">
        <v>10</v>
      </c>
      <c r="C5" s="99" t="s">
        <v>1</v>
      </c>
      <c r="D5" s="99" t="s">
        <v>34</v>
      </c>
      <c r="E5" s="99" t="s">
        <v>2</v>
      </c>
      <c r="F5" s="99" t="s">
        <v>35</v>
      </c>
      <c r="G5" s="99"/>
      <c r="H5" s="99" t="s">
        <v>38</v>
      </c>
      <c r="I5" s="99"/>
      <c r="J5" s="99"/>
      <c r="K5" s="99"/>
      <c r="L5" s="99" t="s">
        <v>41</v>
      </c>
      <c r="M5" s="99"/>
      <c r="N5" s="99"/>
      <c r="O5" s="99"/>
    </row>
    <row r="6" spans="1:17" ht="27.75" customHeight="1" x14ac:dyDescent="0.25">
      <c r="A6" s="99"/>
      <c r="B6" s="99"/>
      <c r="C6" s="99"/>
      <c r="D6" s="99"/>
      <c r="E6" s="99"/>
      <c r="F6" s="65" t="s">
        <v>3</v>
      </c>
      <c r="G6" s="65" t="s">
        <v>8</v>
      </c>
      <c r="H6" s="65" t="s">
        <v>3</v>
      </c>
      <c r="I6" s="65" t="s">
        <v>8</v>
      </c>
      <c r="J6" s="65" t="s">
        <v>3</v>
      </c>
      <c r="K6" s="65" t="s">
        <v>8</v>
      </c>
      <c r="L6" s="65" t="s">
        <v>3</v>
      </c>
      <c r="M6" s="65" t="s">
        <v>8</v>
      </c>
      <c r="N6" s="65" t="s">
        <v>3</v>
      </c>
      <c r="O6" s="65" t="s">
        <v>8</v>
      </c>
    </row>
    <row r="7" spans="1:17" ht="157.5" x14ac:dyDescent="0.25">
      <c r="A7" s="1">
        <v>1</v>
      </c>
      <c r="B7" s="2" t="s">
        <v>9</v>
      </c>
      <c r="C7" s="18" t="s">
        <v>21</v>
      </c>
      <c r="D7" s="29">
        <v>1.65</v>
      </c>
      <c r="E7" s="30" t="s">
        <v>4</v>
      </c>
      <c r="F7" s="31">
        <v>500</v>
      </c>
      <c r="G7" s="32">
        <f t="shared" ref="G7:G15" si="0">F7*D7</f>
        <v>825</v>
      </c>
      <c r="H7" s="33">
        <v>750</v>
      </c>
      <c r="I7" s="32">
        <f t="shared" ref="I7:I15" si="1">H7*D7</f>
        <v>1237.5</v>
      </c>
      <c r="J7" s="33">
        <f>H7*93.9162%</f>
        <v>704.37150000000008</v>
      </c>
      <c r="K7" s="32">
        <f>J7*D7</f>
        <v>1162.2129750000001</v>
      </c>
      <c r="L7" s="33">
        <v>2500</v>
      </c>
      <c r="M7" s="32">
        <f t="shared" ref="M7:M15" si="2">L7*D7</f>
        <v>4125</v>
      </c>
      <c r="N7" s="4">
        <f>L7*90%</f>
        <v>2250</v>
      </c>
      <c r="O7" s="86">
        <f t="shared" ref="O7:O15" si="3">N7*D7</f>
        <v>3712.5</v>
      </c>
    </row>
    <row r="8" spans="1:17" ht="236.25" x14ac:dyDescent="0.25">
      <c r="A8" s="1">
        <f>A7+1</f>
        <v>2</v>
      </c>
      <c r="B8" s="2" t="s">
        <v>20</v>
      </c>
      <c r="C8" s="18" t="s">
        <v>26</v>
      </c>
      <c r="D8" s="29">
        <v>4.1500000000000004</v>
      </c>
      <c r="E8" s="30" t="s">
        <v>4</v>
      </c>
      <c r="F8" s="32">
        <v>12000</v>
      </c>
      <c r="G8" s="32">
        <f t="shared" si="0"/>
        <v>49800.000000000007</v>
      </c>
      <c r="H8" s="33">
        <v>14800</v>
      </c>
      <c r="I8" s="32">
        <f t="shared" si="1"/>
        <v>61420.000000000007</v>
      </c>
      <c r="J8" s="33">
        <f t="shared" ref="J8:J15" si="4">H8*93.9162%</f>
        <v>13899.597600000001</v>
      </c>
      <c r="K8" s="32">
        <f t="shared" ref="K8:K15" si="5">J8*D8</f>
        <v>57683.330040000008</v>
      </c>
      <c r="L8" s="33">
        <v>120000</v>
      </c>
      <c r="M8" s="32">
        <f t="shared" si="2"/>
        <v>498000.00000000006</v>
      </c>
      <c r="N8" s="4">
        <f t="shared" ref="N8:N15" si="6">L8*90%</f>
        <v>108000</v>
      </c>
      <c r="O8" s="86">
        <f t="shared" si="3"/>
        <v>448200.00000000006</v>
      </c>
    </row>
    <row r="9" spans="1:17" ht="315" x14ac:dyDescent="0.25">
      <c r="A9" s="1">
        <f>A8+1</f>
        <v>3</v>
      </c>
      <c r="B9" s="2" t="s">
        <v>23</v>
      </c>
      <c r="C9" s="19" t="s">
        <v>24</v>
      </c>
      <c r="D9" s="29">
        <v>78</v>
      </c>
      <c r="E9" s="34" t="s">
        <v>5</v>
      </c>
      <c r="F9" s="31">
        <v>700</v>
      </c>
      <c r="G9" s="32">
        <f t="shared" si="0"/>
        <v>54600</v>
      </c>
      <c r="H9" s="33">
        <v>720</v>
      </c>
      <c r="I9" s="32">
        <f t="shared" si="1"/>
        <v>56160</v>
      </c>
      <c r="J9" s="33">
        <f t="shared" si="4"/>
        <v>676.19664</v>
      </c>
      <c r="K9" s="32">
        <f t="shared" si="5"/>
        <v>52743.337919999998</v>
      </c>
      <c r="L9" s="33">
        <v>900</v>
      </c>
      <c r="M9" s="32">
        <f t="shared" si="2"/>
        <v>70200</v>
      </c>
      <c r="N9" s="4">
        <f t="shared" si="6"/>
        <v>810</v>
      </c>
      <c r="O9" s="86">
        <f t="shared" si="3"/>
        <v>63180</v>
      </c>
      <c r="P9" s="12"/>
      <c r="Q9" s="12"/>
    </row>
    <row r="10" spans="1:17" ht="110.25" x14ac:dyDescent="0.25">
      <c r="A10" s="1">
        <f>A9+1</f>
        <v>4</v>
      </c>
      <c r="B10" s="2" t="s">
        <v>12</v>
      </c>
      <c r="C10" s="18" t="s">
        <v>25</v>
      </c>
      <c r="D10" s="29">
        <v>16</v>
      </c>
      <c r="E10" s="30" t="s">
        <v>13</v>
      </c>
      <c r="F10" s="33">
        <v>550</v>
      </c>
      <c r="G10" s="32">
        <f t="shared" si="0"/>
        <v>8800</v>
      </c>
      <c r="H10" s="36">
        <v>380</v>
      </c>
      <c r="I10" s="32">
        <f t="shared" si="1"/>
        <v>6080</v>
      </c>
      <c r="J10" s="33">
        <f t="shared" si="4"/>
        <v>356.88156000000004</v>
      </c>
      <c r="K10" s="32">
        <f t="shared" si="5"/>
        <v>5710.1049600000006</v>
      </c>
      <c r="L10" s="33">
        <v>600</v>
      </c>
      <c r="M10" s="32">
        <f t="shared" si="2"/>
        <v>9600</v>
      </c>
      <c r="N10" s="4">
        <f t="shared" si="6"/>
        <v>540</v>
      </c>
      <c r="O10" s="86">
        <f t="shared" si="3"/>
        <v>8640</v>
      </c>
    </row>
    <row r="11" spans="1:17" ht="236.25" x14ac:dyDescent="0.25">
      <c r="A11" s="1">
        <f>A10+1</f>
        <v>5</v>
      </c>
      <c r="B11" s="2" t="s">
        <v>14</v>
      </c>
      <c r="C11" s="20" t="s">
        <v>31</v>
      </c>
      <c r="D11" s="29">
        <v>1.65</v>
      </c>
      <c r="E11" s="30" t="s">
        <v>4</v>
      </c>
      <c r="F11" s="35">
        <v>6200</v>
      </c>
      <c r="G11" s="32">
        <f t="shared" si="0"/>
        <v>10230</v>
      </c>
      <c r="H11" s="36">
        <v>5800</v>
      </c>
      <c r="I11" s="32">
        <f t="shared" si="1"/>
        <v>9570</v>
      </c>
      <c r="J11" s="33">
        <f t="shared" si="4"/>
        <v>5447.1396000000004</v>
      </c>
      <c r="K11" s="32">
        <f t="shared" si="5"/>
        <v>8987.7803399999993</v>
      </c>
      <c r="L11" s="33">
        <v>7000</v>
      </c>
      <c r="M11" s="32">
        <f t="shared" si="2"/>
        <v>11550</v>
      </c>
      <c r="N11" s="4">
        <f t="shared" si="6"/>
        <v>6300</v>
      </c>
      <c r="O11" s="86">
        <f t="shared" si="3"/>
        <v>10395</v>
      </c>
    </row>
    <row r="12" spans="1:17" ht="131.25" customHeight="1" x14ac:dyDescent="0.25">
      <c r="A12" s="1">
        <v>6</v>
      </c>
      <c r="B12" s="2" t="s">
        <v>17</v>
      </c>
      <c r="C12" s="11" t="s">
        <v>27</v>
      </c>
      <c r="D12" s="29">
        <v>380</v>
      </c>
      <c r="E12" s="30" t="s">
        <v>18</v>
      </c>
      <c r="F12" s="31">
        <v>115</v>
      </c>
      <c r="G12" s="32">
        <f t="shared" si="0"/>
        <v>43700</v>
      </c>
      <c r="H12" s="33">
        <v>135</v>
      </c>
      <c r="I12" s="32">
        <f t="shared" si="1"/>
        <v>51300</v>
      </c>
      <c r="J12" s="33">
        <f t="shared" si="4"/>
        <v>126.78687000000001</v>
      </c>
      <c r="K12" s="32">
        <f t="shared" si="5"/>
        <v>48179.010600000001</v>
      </c>
      <c r="L12" s="33">
        <v>130</v>
      </c>
      <c r="M12" s="32">
        <f t="shared" si="2"/>
        <v>49400</v>
      </c>
      <c r="N12" s="4">
        <f t="shared" si="6"/>
        <v>117</v>
      </c>
      <c r="O12" s="86">
        <f t="shared" si="3"/>
        <v>44460</v>
      </c>
    </row>
    <row r="13" spans="1:17" ht="110.25" x14ac:dyDescent="0.25">
      <c r="A13" s="1">
        <v>7</v>
      </c>
      <c r="B13" s="2" t="s">
        <v>19</v>
      </c>
      <c r="C13" s="19" t="s">
        <v>28</v>
      </c>
      <c r="D13" s="29">
        <v>133.85</v>
      </c>
      <c r="E13" s="30" t="s">
        <v>5</v>
      </c>
      <c r="F13" s="35">
        <v>110</v>
      </c>
      <c r="G13" s="32">
        <f t="shared" si="0"/>
        <v>14723.5</v>
      </c>
      <c r="H13" s="33">
        <v>250</v>
      </c>
      <c r="I13" s="32">
        <f t="shared" si="1"/>
        <v>33462.5</v>
      </c>
      <c r="J13" s="33">
        <f t="shared" si="4"/>
        <v>234.79050000000001</v>
      </c>
      <c r="K13" s="32">
        <f t="shared" si="5"/>
        <v>31426.708425000001</v>
      </c>
      <c r="L13" s="33">
        <v>200</v>
      </c>
      <c r="M13" s="32">
        <f t="shared" si="2"/>
        <v>26770</v>
      </c>
      <c r="N13" s="4">
        <f t="shared" si="6"/>
        <v>180</v>
      </c>
      <c r="O13" s="86">
        <f t="shared" si="3"/>
        <v>24093</v>
      </c>
    </row>
    <row r="14" spans="1:17" ht="299.25" x14ac:dyDescent="0.25">
      <c r="A14" s="1">
        <f>A13+1</f>
        <v>8</v>
      </c>
      <c r="B14" s="2" t="s">
        <v>29</v>
      </c>
      <c r="C14" s="19" t="s">
        <v>32</v>
      </c>
      <c r="D14" s="29">
        <v>70</v>
      </c>
      <c r="E14" s="30" t="s">
        <v>13</v>
      </c>
      <c r="F14" s="35">
        <v>450</v>
      </c>
      <c r="G14" s="32">
        <f t="shared" si="0"/>
        <v>31500</v>
      </c>
      <c r="H14" s="36">
        <v>400</v>
      </c>
      <c r="I14" s="32">
        <f t="shared" si="1"/>
        <v>28000</v>
      </c>
      <c r="J14" s="33">
        <f t="shared" si="4"/>
        <v>375.66480000000001</v>
      </c>
      <c r="K14" s="32">
        <f t="shared" si="5"/>
        <v>26296.536</v>
      </c>
      <c r="L14" s="33">
        <v>400</v>
      </c>
      <c r="M14" s="32">
        <f t="shared" si="2"/>
        <v>28000</v>
      </c>
      <c r="N14" s="4">
        <f t="shared" si="6"/>
        <v>360</v>
      </c>
      <c r="O14" s="86">
        <f t="shared" si="3"/>
        <v>25200</v>
      </c>
    </row>
    <row r="15" spans="1:17" ht="173.25" x14ac:dyDescent="0.25">
      <c r="A15" s="1">
        <f>A14+1</f>
        <v>9</v>
      </c>
      <c r="B15" s="2" t="s">
        <v>30</v>
      </c>
      <c r="C15" s="19" t="s">
        <v>33</v>
      </c>
      <c r="D15" s="29">
        <v>50</v>
      </c>
      <c r="E15" s="30" t="s">
        <v>13</v>
      </c>
      <c r="F15" s="35">
        <v>650</v>
      </c>
      <c r="G15" s="32">
        <f t="shared" si="0"/>
        <v>32500</v>
      </c>
      <c r="H15" s="33">
        <v>650</v>
      </c>
      <c r="I15" s="32">
        <f t="shared" si="1"/>
        <v>32500</v>
      </c>
      <c r="J15" s="33">
        <f t="shared" si="4"/>
        <v>610.45530000000008</v>
      </c>
      <c r="K15" s="32">
        <f t="shared" si="5"/>
        <v>30522.765000000003</v>
      </c>
      <c r="L15" s="36">
        <v>430</v>
      </c>
      <c r="M15" s="32">
        <f t="shared" si="2"/>
        <v>21500</v>
      </c>
      <c r="N15" s="4">
        <f t="shared" si="6"/>
        <v>387</v>
      </c>
      <c r="O15" s="86">
        <f t="shared" si="3"/>
        <v>19350</v>
      </c>
    </row>
    <row r="16" spans="1:17" ht="21" x14ac:dyDescent="0.25">
      <c r="A16" s="14"/>
      <c r="B16" s="14"/>
      <c r="C16" s="22" t="s">
        <v>15</v>
      </c>
      <c r="D16" s="23"/>
      <c r="E16" s="24"/>
      <c r="F16" s="25"/>
      <c r="G16" s="26">
        <f>SUM(G7:G15)</f>
        <v>246678.5</v>
      </c>
      <c r="H16" s="25"/>
      <c r="I16" s="26">
        <f>SUM(I7:I15)</f>
        <v>279730</v>
      </c>
      <c r="J16" s="26"/>
      <c r="K16" s="26">
        <f>SUM(K7:K15)</f>
        <v>262711.78625999996</v>
      </c>
      <c r="L16" s="25"/>
      <c r="M16" s="26">
        <f>SUM(M7:M15)</f>
        <v>719145</v>
      </c>
      <c r="N16" s="87"/>
      <c r="O16" s="26">
        <f>SUM(O7:O15)</f>
        <v>647230.5</v>
      </c>
      <c r="P16" s="12"/>
    </row>
    <row r="17" spans="1:16" ht="21" x14ac:dyDescent="0.25">
      <c r="A17" s="14"/>
      <c r="B17" s="14"/>
      <c r="C17" s="22" t="s">
        <v>6</v>
      </c>
      <c r="D17" s="23"/>
      <c r="E17" s="24"/>
      <c r="F17" s="25"/>
      <c r="G17" s="27">
        <f>G16*18%</f>
        <v>44402.13</v>
      </c>
      <c r="H17" s="28"/>
      <c r="I17" s="27">
        <f>I16*18%</f>
        <v>50351.4</v>
      </c>
      <c r="J17" s="27"/>
      <c r="K17" s="27">
        <f>K16*18%</f>
        <v>47288.121526799994</v>
      </c>
      <c r="L17" s="28"/>
      <c r="M17" s="27">
        <f>M16*18%</f>
        <v>129446.09999999999</v>
      </c>
      <c r="N17" s="87"/>
      <c r="O17" s="27">
        <f>O16*18%</f>
        <v>116501.48999999999</v>
      </c>
      <c r="P17" s="12"/>
    </row>
    <row r="18" spans="1:16" ht="21" x14ac:dyDescent="0.25">
      <c r="A18" s="14"/>
      <c r="B18" s="14"/>
      <c r="C18" s="22" t="s">
        <v>7</v>
      </c>
      <c r="D18" s="23"/>
      <c r="E18" s="24"/>
      <c r="F18" s="25"/>
      <c r="G18" s="26">
        <f>G16+G17</f>
        <v>291080.63</v>
      </c>
      <c r="H18" s="25"/>
      <c r="I18" s="26">
        <f>I16+I17</f>
        <v>330081.40000000002</v>
      </c>
      <c r="J18" s="26"/>
      <c r="K18" s="91">
        <f>K16+K17</f>
        <v>309999.90778679994</v>
      </c>
      <c r="L18" s="25"/>
      <c r="M18" s="26">
        <f>M16+M17</f>
        <v>848591.1</v>
      </c>
      <c r="N18" s="87"/>
      <c r="O18" s="26">
        <f>O16+O17</f>
        <v>763731.99</v>
      </c>
      <c r="P18" s="12"/>
    </row>
    <row r="19" spans="1:16" s="46" customFormat="1" ht="20.100000000000001" customHeight="1" x14ac:dyDescent="0.35">
      <c r="A19" s="37"/>
      <c r="B19" s="124" t="s">
        <v>43</v>
      </c>
      <c r="C19" s="124"/>
      <c r="D19" s="38"/>
      <c r="E19" s="39"/>
      <c r="F19" s="40"/>
      <c r="G19" s="41"/>
      <c r="H19" s="42"/>
      <c r="I19" s="43"/>
      <c r="J19" s="43"/>
      <c r="K19" s="43"/>
      <c r="L19" s="44"/>
      <c r="M19" s="43"/>
      <c r="N19" s="87"/>
      <c r="O19" s="87"/>
      <c r="P19" s="45"/>
    </row>
    <row r="20" spans="1:16" s="46" customFormat="1" ht="20.100000000000001" customHeight="1" x14ac:dyDescent="0.35">
      <c r="A20" s="37"/>
      <c r="B20" s="124" t="s">
        <v>44</v>
      </c>
      <c r="C20" s="124"/>
      <c r="D20" s="38"/>
      <c r="E20" s="39"/>
      <c r="F20" s="40"/>
      <c r="G20" s="41"/>
      <c r="H20" s="42"/>
      <c r="I20" s="48"/>
      <c r="J20" s="48"/>
      <c r="K20" s="81"/>
      <c r="L20" s="49"/>
      <c r="M20" s="48"/>
      <c r="N20" s="87"/>
      <c r="O20" s="87"/>
      <c r="P20" s="45"/>
    </row>
    <row r="21" spans="1:16" ht="20.100000000000001" customHeight="1" x14ac:dyDescent="0.25">
      <c r="A21" s="14"/>
      <c r="B21" s="52" t="s">
        <v>45</v>
      </c>
      <c r="C21" s="50"/>
      <c r="D21" s="51"/>
      <c r="E21" s="51"/>
      <c r="F21" s="51"/>
      <c r="G21" s="16"/>
      <c r="H21" s="17"/>
      <c r="I21" s="16"/>
      <c r="J21" s="16"/>
      <c r="K21" s="82"/>
      <c r="L21" s="17"/>
      <c r="M21" s="16"/>
      <c r="N21" s="87"/>
      <c r="O21" s="87"/>
      <c r="P21" s="12"/>
    </row>
    <row r="22" spans="1:16" ht="20.100000000000001" customHeight="1" x14ac:dyDescent="0.25">
      <c r="A22" s="83"/>
      <c r="B22" s="129"/>
      <c r="C22" s="130"/>
      <c r="D22" s="130"/>
      <c r="E22" s="130"/>
      <c r="F22" s="130"/>
      <c r="G22" s="130"/>
      <c r="H22" s="131"/>
      <c r="I22" s="84"/>
      <c r="J22" s="77"/>
      <c r="K22" s="77"/>
      <c r="L22" s="85"/>
      <c r="M22" s="111"/>
      <c r="N22" s="80"/>
      <c r="O22" s="80"/>
      <c r="P22" s="12"/>
    </row>
    <row r="23" spans="1:16" ht="20.100000000000001" customHeight="1" x14ac:dyDescent="0.25">
      <c r="A23" s="14"/>
      <c r="B23" s="105"/>
      <c r="C23" s="106"/>
      <c r="D23" s="106"/>
      <c r="E23" s="106"/>
      <c r="F23" s="106"/>
      <c r="G23" s="106"/>
      <c r="H23" s="107"/>
      <c r="I23" s="16"/>
      <c r="J23" s="77"/>
      <c r="K23" s="77"/>
      <c r="L23" s="17"/>
      <c r="M23" s="111"/>
      <c r="N23" s="80"/>
      <c r="O23" s="80"/>
      <c r="P23" s="12"/>
    </row>
    <row r="24" spans="1:16" ht="20.100000000000001" customHeight="1" x14ac:dyDescent="0.25">
      <c r="A24" s="5"/>
      <c r="B24" s="105"/>
      <c r="C24" s="106"/>
      <c r="D24" s="106"/>
      <c r="E24" s="106"/>
      <c r="F24" s="106"/>
      <c r="G24" s="106"/>
      <c r="H24" s="107"/>
      <c r="I24" s="60"/>
      <c r="J24" s="78"/>
      <c r="K24" s="78"/>
      <c r="L24" s="60"/>
      <c r="M24" s="111"/>
    </row>
    <row r="25" spans="1:16" ht="20.100000000000001" customHeight="1" x14ac:dyDescent="0.25">
      <c r="A25" s="5"/>
      <c r="B25" s="105"/>
      <c r="C25" s="106"/>
      <c r="D25" s="106"/>
      <c r="E25" s="106"/>
      <c r="F25" s="106"/>
      <c r="G25" s="106"/>
      <c r="H25" s="107"/>
      <c r="I25" s="60"/>
      <c r="J25" s="78"/>
      <c r="K25" s="78"/>
      <c r="L25" s="60"/>
      <c r="M25" s="111"/>
    </row>
    <row r="26" spans="1:16" ht="15.75" customHeight="1" x14ac:dyDescent="0.25">
      <c r="A26" s="5"/>
      <c r="B26" s="5"/>
      <c r="C26" s="6"/>
      <c r="D26" s="60"/>
      <c r="E26" s="3"/>
      <c r="F26" s="3"/>
      <c r="G26" s="3"/>
      <c r="H26" s="60"/>
      <c r="I26" s="60"/>
      <c r="J26" s="79"/>
      <c r="K26" s="79"/>
      <c r="L26" s="60"/>
      <c r="M26" s="114"/>
    </row>
    <row r="27" spans="1:16" ht="18.75" customHeight="1" x14ac:dyDescent="0.3">
      <c r="A27" s="53"/>
      <c r="B27" s="53"/>
      <c r="C27" s="54"/>
      <c r="D27" s="61"/>
      <c r="E27" s="56"/>
      <c r="F27" s="56"/>
      <c r="G27" s="56"/>
      <c r="H27" s="61"/>
      <c r="I27" s="61"/>
      <c r="J27" s="64"/>
      <c r="K27" s="64"/>
      <c r="L27" s="61"/>
      <c r="M27" s="63" t="s">
        <v>16</v>
      </c>
    </row>
    <row r="28" spans="1:16" ht="18.75" x14ac:dyDescent="0.3">
      <c r="A28" s="53"/>
      <c r="B28" s="53"/>
      <c r="C28" s="54"/>
      <c r="D28" s="61"/>
      <c r="E28" s="56"/>
      <c r="F28" s="56"/>
      <c r="G28" s="56"/>
      <c r="H28" s="61"/>
      <c r="I28" s="61"/>
      <c r="J28" s="61"/>
      <c r="K28" s="61"/>
      <c r="L28" s="61"/>
      <c r="M28" s="61"/>
    </row>
    <row r="29" spans="1:16" ht="18.75" x14ac:dyDescent="0.3">
      <c r="A29" s="53"/>
      <c r="B29" s="53"/>
      <c r="C29" s="54"/>
      <c r="D29" s="123"/>
      <c r="E29" s="123"/>
      <c r="F29" s="123"/>
      <c r="G29" s="123"/>
      <c r="H29" s="123"/>
      <c r="I29" s="61"/>
      <c r="J29" s="61"/>
      <c r="K29" s="61"/>
      <c r="L29" s="123"/>
      <c r="M29" s="123"/>
    </row>
    <row r="30" spans="1:16" ht="18.75" x14ac:dyDescent="0.3">
      <c r="A30" s="53"/>
      <c r="B30" s="53"/>
      <c r="C30" s="54"/>
      <c r="D30" s="123"/>
      <c r="E30" s="123"/>
      <c r="F30" s="123"/>
      <c r="G30" s="123"/>
      <c r="H30" s="123"/>
      <c r="I30" s="61"/>
      <c r="J30" s="61"/>
      <c r="K30" s="61"/>
      <c r="L30" s="123"/>
      <c r="M30" s="123"/>
    </row>
    <row r="31" spans="1:16" ht="18.75" x14ac:dyDescent="0.3">
      <c r="A31" s="53"/>
      <c r="B31" s="53"/>
      <c r="C31" s="54"/>
      <c r="D31" s="123"/>
      <c r="E31" s="123"/>
      <c r="F31" s="123"/>
      <c r="G31" s="123"/>
      <c r="H31" s="123"/>
      <c r="I31" s="61"/>
      <c r="J31" s="61"/>
      <c r="K31" s="61"/>
      <c r="L31" s="123"/>
      <c r="M31" s="123"/>
    </row>
    <row r="32" spans="1:16" ht="18.75" x14ac:dyDescent="0.3">
      <c r="A32" s="53"/>
      <c r="B32" s="53"/>
      <c r="C32" s="54"/>
      <c r="D32" s="123"/>
      <c r="E32" s="123"/>
      <c r="F32" s="123"/>
      <c r="G32" s="123"/>
      <c r="H32" s="123"/>
      <c r="I32" s="61"/>
      <c r="J32" s="61"/>
      <c r="K32" s="61"/>
      <c r="L32" s="123"/>
      <c r="M32" s="123"/>
    </row>
    <row r="33" spans="1:13" ht="18.75" x14ac:dyDescent="0.3">
      <c r="A33" s="53"/>
      <c r="B33" s="53"/>
      <c r="C33" s="54"/>
      <c r="D33" s="123"/>
      <c r="E33" s="123"/>
      <c r="F33" s="123"/>
      <c r="G33" s="123"/>
      <c r="H33" s="123"/>
      <c r="I33" s="61"/>
      <c r="J33" s="61"/>
      <c r="K33" s="61"/>
      <c r="L33" s="123"/>
      <c r="M33" s="123"/>
    </row>
    <row r="34" spans="1:13" ht="18.75" x14ac:dyDescent="0.3">
      <c r="A34" s="57"/>
      <c r="B34" s="58"/>
      <c r="C34" s="58"/>
      <c r="D34" s="123"/>
      <c r="E34" s="123"/>
      <c r="F34" s="123"/>
      <c r="G34" s="123"/>
      <c r="H34" s="123"/>
      <c r="I34" s="61"/>
      <c r="J34" s="61"/>
      <c r="K34" s="61"/>
      <c r="L34" s="123"/>
      <c r="M34" s="123"/>
    </row>
    <row r="35" spans="1:13" s="47" customFormat="1" ht="20.100000000000001" customHeight="1" x14ac:dyDescent="0.25">
      <c r="A35" s="59"/>
      <c r="B35" s="52"/>
      <c r="C35" s="52"/>
      <c r="D35" s="117" t="s">
        <v>51</v>
      </c>
      <c r="E35" s="118"/>
      <c r="F35" s="118"/>
      <c r="G35" s="118"/>
      <c r="H35" s="119"/>
      <c r="I35" s="30"/>
      <c r="J35" s="62"/>
      <c r="K35" s="62"/>
      <c r="L35" s="118"/>
      <c r="M35" s="118"/>
    </row>
    <row r="36" spans="1:13" x14ac:dyDescent="0.25">
      <c r="A36" s="7"/>
      <c r="B36" s="7"/>
      <c r="C36" s="7"/>
      <c r="D36" s="15"/>
      <c r="E36" s="15"/>
      <c r="F36" s="7"/>
      <c r="G36" s="7"/>
      <c r="H36" s="7"/>
      <c r="I36" s="7"/>
      <c r="J36" s="7"/>
      <c r="K36" s="7"/>
      <c r="L36" s="7"/>
      <c r="M36" s="7"/>
    </row>
    <row r="37" spans="1:13" x14ac:dyDescent="0.25">
      <c r="A37" s="7"/>
      <c r="B37" s="7"/>
      <c r="C37" s="7"/>
      <c r="D37" s="15"/>
      <c r="E37" s="15"/>
      <c r="F37" s="7"/>
      <c r="G37" s="7"/>
      <c r="H37" s="7"/>
      <c r="I37" s="7"/>
      <c r="J37" s="7"/>
      <c r="K37" s="7"/>
      <c r="L37" s="7"/>
      <c r="M37" s="7"/>
    </row>
    <row r="38" spans="1:13" x14ac:dyDescent="0.25">
      <c r="A38" s="7"/>
      <c r="B38" s="7"/>
      <c r="C38" s="7"/>
      <c r="D38" s="15"/>
      <c r="E38" s="15"/>
      <c r="F38" s="7"/>
      <c r="G38" s="7"/>
      <c r="H38" s="7"/>
      <c r="I38" s="7"/>
      <c r="J38" s="7"/>
      <c r="K38" s="7"/>
      <c r="L38" s="7"/>
      <c r="M38" s="7"/>
    </row>
    <row r="39" spans="1:13" x14ac:dyDescent="0.25">
      <c r="A39" s="7"/>
      <c r="B39" s="7"/>
      <c r="C39" s="7"/>
      <c r="D39" s="15"/>
      <c r="E39" s="15"/>
      <c r="F39" s="7"/>
      <c r="G39" s="7"/>
      <c r="H39" s="7"/>
      <c r="I39" s="7"/>
      <c r="J39" s="7"/>
      <c r="K39" s="7"/>
      <c r="L39" s="7"/>
      <c r="M39" s="7"/>
    </row>
  </sheetData>
  <mergeCells count="23">
    <mergeCell ref="D29:H34"/>
    <mergeCell ref="D35:H35"/>
    <mergeCell ref="L35:M35"/>
    <mergeCell ref="B22:H22"/>
    <mergeCell ref="M22:M26"/>
    <mergeCell ref="B23:H23"/>
    <mergeCell ref="B24:H24"/>
    <mergeCell ref="B25:H25"/>
    <mergeCell ref="L29:M34"/>
    <mergeCell ref="B19:C19"/>
    <mergeCell ref="B20:C20"/>
    <mergeCell ref="H5:K5"/>
    <mergeCell ref="L5:O5"/>
    <mergeCell ref="A1:M1"/>
    <mergeCell ref="A2:M2"/>
    <mergeCell ref="A5:A6"/>
    <mergeCell ref="B5:B6"/>
    <mergeCell ref="C5:C6"/>
    <mergeCell ref="A3:O3"/>
    <mergeCell ref="J4:K4"/>
    <mergeCell ref="D5:D6"/>
    <mergeCell ref="E5:E6"/>
    <mergeCell ref="F5:G5"/>
  </mergeCells>
  <printOptions gridLines="1"/>
  <pageMargins left="0.45" right="0.2" top="0.5" bottom="0.5" header="0.3" footer="0.3"/>
  <pageSetup paperSize="9" scale="6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6</vt:i4>
      </vt:variant>
    </vt:vector>
  </HeadingPairs>
  <TitlesOfParts>
    <vt:vector size="9" baseType="lpstr">
      <vt:lpstr>Estimate</vt:lpstr>
      <vt:lpstr>Comp - 1</vt:lpstr>
      <vt:lpstr>Comp - 2</vt:lpstr>
      <vt:lpstr>'Comp - 1'!Print_Area</vt:lpstr>
      <vt:lpstr>'Comp - 2'!Print_Area</vt:lpstr>
      <vt:lpstr>Estimate!Print_Area</vt:lpstr>
      <vt:lpstr>'Comp - 1'!Print_Titles</vt:lpstr>
      <vt:lpstr>'Comp - 2'!Print_Titles</vt:lpstr>
      <vt:lpstr>Estimate!Print_Titles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SHANMUGAVELU</dc:creator>
  <cp:lastModifiedBy>Engr Dept</cp:lastModifiedBy>
  <cp:lastPrinted>2023-01-31T07:09:21Z</cp:lastPrinted>
  <dcterms:created xsi:type="dcterms:W3CDTF">2019-09-14T07:32:51Z</dcterms:created>
  <dcterms:modified xsi:type="dcterms:W3CDTF">2023-02-04T03:45:47Z</dcterms:modified>
</cp:coreProperties>
</file>